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24226"/>
  <mc:AlternateContent xmlns:mc="http://schemas.openxmlformats.org/markup-compatibility/2006">
    <mc:Choice Requires="x15">
      <x15ac:absPath xmlns:x15ac="http://schemas.microsoft.com/office/spreadsheetml/2010/11/ac" url="C:\Users\Tina Primc\Desktop\"/>
    </mc:Choice>
  </mc:AlternateContent>
  <xr:revisionPtr revIDLastSave="0" documentId="13_ncr:1_{7E41CF32-C89A-48C5-854D-66AFBE660AD4}" xr6:coauthVersionLast="45" xr6:coauthVersionMax="45" xr10:uidLastSave="{00000000-0000-0000-0000-000000000000}"/>
  <bookViews>
    <workbookView xWindow="-110" yWindow="-110" windowWidth="38620" windowHeight="21220" tabRatio="868" activeTab="14" xr2:uid="{00000000-000D-0000-FFFF-FFFF00000000}"/>
  </bookViews>
  <sheets>
    <sheet name="SPREMNI LIST" sheetId="82" r:id="rId1"/>
    <sheet name="Splošno" sheetId="105" r:id="rId2"/>
    <sheet name="REKAPITULACIJA " sheetId="7" r:id="rId3"/>
    <sheet name="PREDDELA" sheetId="36" r:id="rId4"/>
    <sheet name="CESTA A_B" sheetId="75" r:id="rId5"/>
    <sheet name="CESTA_C1-C21" sheetId="118" r:id="rId6"/>
    <sheet name="METEORNA" sheetId="104" r:id="rId7"/>
    <sheet name="FEKALNA" sheetId="35" r:id="rId8"/>
    <sheet name="VODOVOD" sheetId="61" r:id="rId9"/>
    <sheet name="VODOVOD (2)" sheetId="116" r:id="rId10"/>
    <sheet name="JR-GRAD.DELA" sheetId="100" r:id="rId11"/>
    <sheet name="JR - MONT.DELA" sheetId="106" r:id="rId12"/>
    <sheet name="SN+NN" sheetId="72" r:id="rId13"/>
    <sheet name="TK-GRAD.DELA" sheetId="110" r:id="rId14"/>
    <sheet name="RAZNA DELA" sheetId="113" r:id="rId15"/>
  </sheets>
  <definedNames>
    <definedName name="B" localSheetId="5">#REF!</definedName>
    <definedName name="B">#REF!</definedName>
    <definedName name="CENA" localSheetId="5">#REF!</definedName>
    <definedName name="CENA" localSheetId="6">#REF!</definedName>
    <definedName name="CENA" localSheetId="14">#REF!</definedName>
    <definedName name="CENA" localSheetId="1">#REF!</definedName>
    <definedName name="CENA" localSheetId="9">#REF!</definedName>
    <definedName name="CENA">#REF!</definedName>
    <definedName name="g" localSheetId="5">#REF!</definedName>
    <definedName name="g">#REF!</definedName>
    <definedName name="JEKLO" localSheetId="5">#REF!</definedName>
    <definedName name="JEKLO" localSheetId="6">#REF!</definedName>
    <definedName name="JEKLO" localSheetId="14">#REF!</definedName>
    <definedName name="JEKLO" localSheetId="1">#REF!</definedName>
    <definedName name="JEKLO" localSheetId="9">#REF!</definedName>
    <definedName name="JEKLO">#REF!</definedName>
    <definedName name="JEKLO_SD" localSheetId="5">#REF!</definedName>
    <definedName name="JEKLO_SD" localSheetId="6">#REF!</definedName>
    <definedName name="JEKLO_SD" localSheetId="14">#REF!</definedName>
    <definedName name="JEKLO_SD" localSheetId="1">#REF!</definedName>
    <definedName name="JEKLO_SD" localSheetId="9">#REF!</definedName>
    <definedName name="JEKLO_SD">#REF!</definedName>
    <definedName name="KOLIC" localSheetId="5">#REF!</definedName>
    <definedName name="KOLIC" localSheetId="6">#REF!</definedName>
    <definedName name="KOLIC" localSheetId="14">#REF!</definedName>
    <definedName name="KOLIC" localSheetId="1">#REF!</definedName>
    <definedName name="KOLIC" localSheetId="9">#REF!</definedName>
    <definedName name="KOLIC">#REF!</definedName>
    <definedName name="_xlnm.Print_Area" localSheetId="4">'CESTA A_B'!$A$1:$F$76</definedName>
    <definedName name="_xlnm.Print_Area" localSheetId="5">'CESTA_C1-C21'!$A$1:$F$136</definedName>
    <definedName name="_xlnm.Print_Area" localSheetId="7">FEKALNA!$A$1:$F$277</definedName>
    <definedName name="_xlnm.Print_Area" localSheetId="11">'JR - MONT.DELA'!$A$1:$F$68</definedName>
    <definedName name="_xlnm.Print_Area" localSheetId="10">'JR-GRAD.DELA'!$A$1:$F$30</definedName>
    <definedName name="_xlnm.Print_Area" localSheetId="6">METEORNA!$A$1:$F$110</definedName>
    <definedName name="_xlnm.Print_Area" localSheetId="3">PREDDELA!$A$1:$F$25</definedName>
    <definedName name="_xlnm.Print_Area" localSheetId="14">'RAZNA DELA'!$A$1:$F$34</definedName>
    <definedName name="_xlnm.Print_Area" localSheetId="2">'REKAPITULACIJA '!$A$1:$C$31</definedName>
    <definedName name="_xlnm.Print_Area" localSheetId="12">'SN+NN'!$A$1:$F$57</definedName>
    <definedName name="_xlnm.Print_Area" localSheetId="1">Splošno!$A$1:$B$39</definedName>
    <definedName name="_xlnm.Print_Area" localSheetId="0">'SPREMNI LIST'!$A$1:$G$52</definedName>
    <definedName name="_xlnm.Print_Area" localSheetId="13">'TK-GRAD.DELA'!$A$1:$F$30</definedName>
    <definedName name="_xlnm.Print_Area" localSheetId="8">VODOVOD!$A$1:$F$119</definedName>
    <definedName name="_xlnm.Print_Area" localSheetId="9">'VODOVOD (2)'!$A$1:$F$89</definedName>
    <definedName name="_xlnm.Print_Titles" localSheetId="4">'CESTA A_B'!$3:$3</definedName>
    <definedName name="_xlnm.Print_Titles" localSheetId="5">'CESTA_C1-C21'!$3:$3</definedName>
    <definedName name="_xlnm.Print_Titles" localSheetId="7">FEKALNA!$3:$3</definedName>
    <definedName name="_xlnm.Print_Titles" localSheetId="10">'JR-GRAD.DELA'!$4:$4</definedName>
    <definedName name="_xlnm.Print_Titles" localSheetId="6">METEORNA!$3:$3</definedName>
    <definedName name="_xlnm.Print_Titles" localSheetId="3">PREDDELA!$3:$4</definedName>
    <definedName name="_xlnm.Print_Titles" localSheetId="14">'RAZNA DELA'!$3:$4</definedName>
    <definedName name="_xlnm.Print_Titles" localSheetId="12">'SN+NN'!$4:$4</definedName>
    <definedName name="_xlnm.Print_Titles" localSheetId="13">'TK-GRAD.DELA'!$4:$4</definedName>
    <definedName name="_xlnm.Print_Titles" localSheetId="8">VODOVOD!$3:$3</definedName>
    <definedName name="_xlnm.Print_Titles" localSheetId="9">'VODOVOD (2)'!$3:$3</definedName>
    <definedName name="x" localSheetId="5">#REF!</definedName>
    <definedName name="x">#REF!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0" i="106" l="1"/>
  <c r="F32" i="106"/>
  <c r="F46" i="106" l="1"/>
  <c r="F44" i="106"/>
  <c r="F14" i="106"/>
  <c r="F12" i="106"/>
  <c r="F20" i="100"/>
  <c r="F18" i="100"/>
  <c r="F12" i="100"/>
  <c r="F21" i="75" l="1"/>
  <c r="F19" i="75"/>
  <c r="F54" i="118"/>
  <c r="F122" i="118" l="1"/>
  <c r="F120" i="118"/>
  <c r="F118" i="118"/>
  <c r="F117" i="118"/>
  <c r="F116" i="118"/>
  <c r="F115" i="118"/>
  <c r="F114" i="118"/>
  <c r="F113" i="118"/>
  <c r="B134" i="118"/>
  <c r="F92" i="118"/>
  <c r="F42" i="118"/>
  <c r="F32" i="118"/>
  <c r="F30" i="118"/>
  <c r="F26" i="118"/>
  <c r="F76" i="118"/>
  <c r="F124" i="118" l="1"/>
  <c r="F134" i="118" s="1"/>
  <c r="F230" i="35"/>
  <c r="F231" i="35"/>
  <c r="F232" i="35"/>
  <c r="F233" i="35"/>
  <c r="F237" i="35"/>
  <c r="A19" i="7"/>
  <c r="A18" i="7"/>
  <c r="A17" i="7"/>
  <c r="A16" i="7"/>
  <c r="A15" i="7"/>
  <c r="A14" i="7"/>
  <c r="A13" i="7"/>
  <c r="A12" i="7"/>
  <c r="A11" i="7"/>
  <c r="A10" i="7"/>
  <c r="A9" i="7"/>
  <c r="A8" i="7"/>
  <c r="F11" i="113" l="1"/>
  <c r="F46" i="72" l="1"/>
  <c r="F44" i="72"/>
  <c r="F42" i="72"/>
  <c r="F40" i="72"/>
  <c r="F38" i="72"/>
  <c r="F36" i="72"/>
  <c r="F34" i="72"/>
  <c r="F32" i="72"/>
  <c r="F30" i="72"/>
  <c r="F28" i="72"/>
  <c r="F26" i="72"/>
  <c r="F24" i="72"/>
  <c r="F22" i="72"/>
  <c r="F48" i="72" l="1"/>
  <c r="F84" i="118"/>
  <c r="F82" i="118"/>
  <c r="F22" i="118" l="1"/>
  <c r="F17" i="104" l="1"/>
  <c r="F13" i="35"/>
  <c r="F11" i="35"/>
  <c r="F91" i="35"/>
  <c r="F89" i="35"/>
  <c r="F81" i="35"/>
  <c r="F75" i="35"/>
  <c r="F63" i="35"/>
  <c r="F21" i="35"/>
  <c r="F36" i="118"/>
  <c r="F35" i="118"/>
  <c r="F28" i="118"/>
  <c r="F24" i="118"/>
  <c r="F90" i="104"/>
  <c r="F84" i="104"/>
  <c r="F92" i="104"/>
  <c r="F94" i="104" l="1"/>
  <c r="F59" i="104"/>
  <c r="F68" i="104" l="1"/>
  <c r="F65" i="104"/>
  <c r="F29" i="75"/>
  <c r="F44" i="104" l="1"/>
  <c r="F42" i="104"/>
  <c r="F41" i="104"/>
  <c r="F40" i="104"/>
  <c r="F39" i="104"/>
  <c r="F38" i="104"/>
  <c r="F37" i="104"/>
  <c r="F36" i="104"/>
  <c r="F35" i="104"/>
  <c r="F34" i="104"/>
  <c r="F33" i="104"/>
  <c r="F32" i="104"/>
  <c r="F15" i="75"/>
  <c r="F40" i="118"/>
  <c r="F38" i="118"/>
  <c r="F19" i="118" l="1"/>
  <c r="F17" i="118"/>
  <c r="F15" i="118"/>
  <c r="F14" i="118"/>
  <c r="F13" i="118"/>
  <c r="F11" i="118"/>
  <c r="B10" i="7"/>
  <c r="B9" i="7"/>
  <c r="A7" i="118" l="1"/>
  <c r="F7" i="118"/>
  <c r="F9" i="118"/>
  <c r="F48" i="118"/>
  <c r="F50" i="118"/>
  <c r="F52" i="118"/>
  <c r="F56" i="118"/>
  <c r="F58" i="118"/>
  <c r="F64" i="118"/>
  <c r="F66" i="118"/>
  <c r="F67" i="118"/>
  <c r="F68" i="118"/>
  <c r="F69" i="118"/>
  <c r="F70" i="118"/>
  <c r="F71" i="118"/>
  <c r="F72" i="118"/>
  <c r="F73" i="118"/>
  <c r="F74" i="118"/>
  <c r="F77" i="118"/>
  <c r="F78" i="118"/>
  <c r="F79" i="118"/>
  <c r="F80" i="118"/>
  <c r="F86" i="118"/>
  <c r="F88" i="118"/>
  <c r="F90" i="118"/>
  <c r="F94" i="118"/>
  <c r="F101" i="118"/>
  <c r="F102" i="118"/>
  <c r="F103" i="118"/>
  <c r="F104" i="118"/>
  <c r="F105" i="118"/>
  <c r="F106" i="118"/>
  <c r="B130" i="118"/>
  <c r="B131" i="118"/>
  <c r="B132" i="118"/>
  <c r="B133" i="118"/>
  <c r="B135" i="118"/>
  <c r="F96" i="118" l="1"/>
  <c r="F132" i="118" s="1"/>
  <c r="F44" i="118"/>
  <c r="F130" i="118" s="1"/>
  <c r="A9" i="118"/>
  <c r="F60" i="118"/>
  <c r="F131" i="118" s="1"/>
  <c r="F108" i="118"/>
  <c r="F133" i="118" l="1"/>
  <c r="F126" i="118"/>
  <c r="F135" i="118" s="1"/>
  <c r="A11" i="118"/>
  <c r="F136" i="118" l="1"/>
  <c r="C10" i="7" s="1"/>
  <c r="A13" i="118"/>
  <c r="A15" i="118" l="1"/>
  <c r="A17" i="118" l="1"/>
  <c r="A19" i="118" l="1"/>
  <c r="A21" i="118" s="1"/>
  <c r="A24" i="118" s="1"/>
  <c r="B274" i="35"/>
  <c r="F251" i="35"/>
  <c r="F247" i="35"/>
  <c r="F245" i="35"/>
  <c r="F243" i="35"/>
  <c r="F241" i="35"/>
  <c r="F239" i="35"/>
  <c r="F235" i="35"/>
  <c r="F229" i="35"/>
  <c r="F228" i="35"/>
  <c r="F225" i="35"/>
  <c r="F223" i="35"/>
  <c r="F210" i="35"/>
  <c r="F184" i="35"/>
  <c r="F167" i="35"/>
  <c r="F165" i="35"/>
  <c r="F163" i="35"/>
  <c r="F161" i="35"/>
  <c r="F58" i="106"/>
  <c r="F56" i="106"/>
  <c r="F54" i="106"/>
  <c r="F52" i="106"/>
  <c r="F50" i="106"/>
  <c r="F28" i="106"/>
  <c r="F26" i="106"/>
  <c r="F24" i="106"/>
  <c r="F22" i="106"/>
  <c r="F20" i="106"/>
  <c r="F18" i="106"/>
  <c r="F16" i="106"/>
  <c r="F10" i="106"/>
  <c r="A10" i="106"/>
  <c r="A12" i="106" l="1"/>
  <c r="A26" i="118"/>
  <c r="F169" i="35"/>
  <c r="F171" i="35" s="1"/>
  <c r="F173" i="35" s="1"/>
  <c r="F249" i="35"/>
  <c r="F253" i="35" s="1"/>
  <c r="F48" i="106"/>
  <c r="F60" i="106" l="1"/>
  <c r="F66" i="106" s="1"/>
  <c r="A16" i="106"/>
  <c r="A18" i="106" s="1"/>
  <c r="A20" i="106" s="1"/>
  <c r="A22" i="106" s="1"/>
  <c r="A24" i="106" s="1"/>
  <c r="A26" i="106" s="1"/>
  <c r="A14" i="106"/>
  <c r="A28" i="118"/>
  <c r="A30" i="118" s="1"/>
  <c r="A32" i="118" s="1"/>
  <c r="A34" i="118" s="1"/>
  <c r="A38" i="118" s="1"/>
  <c r="A40" i="118" s="1"/>
  <c r="A42" i="118" s="1"/>
  <c r="F255" i="35"/>
  <c r="F274" i="35" s="1"/>
  <c r="F62" i="106" l="1"/>
  <c r="F67" i="106" s="1"/>
  <c r="A28" i="106"/>
  <c r="A30" i="106" s="1"/>
  <c r="A48" i="118"/>
  <c r="A50" i="118" s="1"/>
  <c r="B29" i="110"/>
  <c r="B28" i="110"/>
  <c r="F20" i="110"/>
  <c r="F18" i="110"/>
  <c r="F16" i="110"/>
  <c r="F14" i="110"/>
  <c r="F13" i="110"/>
  <c r="F12" i="110"/>
  <c r="F11" i="110"/>
  <c r="F8" i="110"/>
  <c r="A8" i="110"/>
  <c r="A10" i="110" s="1"/>
  <c r="A32" i="106" l="1"/>
  <c r="A34" i="106" s="1"/>
  <c r="A46" i="106" s="1"/>
  <c r="A48" i="106" s="1"/>
  <c r="A50" i="106" s="1"/>
  <c r="A52" i="106" s="1"/>
  <c r="A54" i="106" s="1"/>
  <c r="A56" i="106" s="1"/>
  <c r="A58" i="106" s="1"/>
  <c r="F68" i="106"/>
  <c r="C16" i="7" s="1"/>
  <c r="F22" i="110"/>
  <c r="F28" i="110" s="1"/>
  <c r="A52" i="118"/>
  <c r="A16" i="110"/>
  <c r="A18" i="110"/>
  <c r="F16" i="72"/>
  <c r="F15" i="72"/>
  <c r="F14" i="72"/>
  <c r="F12" i="72"/>
  <c r="F11" i="72"/>
  <c r="F10" i="72"/>
  <c r="F9" i="72"/>
  <c r="F8" i="72"/>
  <c r="A8" i="72"/>
  <c r="A54" i="118" l="1"/>
  <c r="A56" i="118" s="1"/>
  <c r="A58" i="118" s="1"/>
  <c r="A64" i="118" s="1"/>
  <c r="A66" i="118" s="1"/>
  <c r="A68" i="118" s="1"/>
  <c r="A70" i="118" s="1"/>
  <c r="A72" i="118" s="1"/>
  <c r="A74" i="118" s="1"/>
  <c r="F24" i="110"/>
  <c r="F29" i="110" s="1"/>
  <c r="F30" i="110" s="1"/>
  <c r="C18" i="7" s="1"/>
  <c r="F18" i="72"/>
  <c r="F54" i="72" s="1"/>
  <c r="A20" i="110"/>
  <c r="A10" i="72"/>
  <c r="A12" i="72" s="1"/>
  <c r="A76" i="118" l="1"/>
  <c r="A78" i="118" s="1"/>
  <c r="A82" i="118" s="1"/>
  <c r="A84" i="118" s="1"/>
  <c r="A86" i="118" s="1"/>
  <c r="A14" i="72"/>
  <c r="A88" i="118" l="1"/>
  <c r="A90" i="118" s="1"/>
  <c r="A16" i="72"/>
  <c r="F62" i="75"/>
  <c r="F61" i="75"/>
  <c r="F60" i="75"/>
  <c r="A92" i="118" l="1"/>
  <c r="A94" i="118" s="1"/>
  <c r="A100" i="118" s="1"/>
  <c r="A105" i="118" s="1"/>
  <c r="A112" i="118" s="1"/>
  <c r="A120" i="118" s="1"/>
  <c r="A122" i="118" s="1"/>
  <c r="F45" i="75"/>
  <c r="F149" i="35" l="1"/>
  <c r="F147" i="35"/>
  <c r="F145" i="35"/>
  <c r="F143" i="35"/>
  <c r="F141" i="35"/>
  <c r="F138" i="35"/>
  <c r="F136" i="35"/>
  <c r="F134" i="35"/>
  <c r="F131" i="35"/>
  <c r="F127" i="35"/>
  <c r="F124" i="35"/>
  <c r="F121" i="35"/>
  <c r="F118" i="35"/>
  <c r="F115" i="35"/>
  <c r="F114" i="35"/>
  <c r="F111" i="35"/>
  <c r="F151" i="35" l="1"/>
  <c r="F153" i="35"/>
  <c r="F26" i="104"/>
  <c r="F70" i="116"/>
  <c r="D68" i="116"/>
  <c r="D60" i="116"/>
  <c r="F58" i="116"/>
  <c r="F41" i="116"/>
  <c r="F39" i="116"/>
  <c r="F37" i="116"/>
  <c r="A22" i="72" l="1"/>
  <c r="F69" i="61"/>
  <c r="F68" i="61"/>
  <c r="F67" i="61"/>
  <c r="F66" i="61"/>
  <c r="F64" i="61"/>
  <c r="F63" i="61"/>
  <c r="F55" i="61"/>
  <c r="F54" i="61"/>
  <c r="F96" i="61"/>
  <c r="D88" i="61"/>
  <c r="F46" i="61"/>
  <c r="F44" i="61"/>
  <c r="F42" i="61"/>
  <c r="F28" i="61"/>
  <c r="F27" i="61"/>
  <c r="F100" i="61"/>
  <c r="F81" i="61"/>
  <c r="F79" i="61"/>
  <c r="F77" i="61"/>
  <c r="A24" i="72" l="1"/>
  <c r="A26" i="72" s="1"/>
  <c r="A28" i="72" s="1"/>
  <c r="A30" i="72" s="1"/>
  <c r="A32" i="72" s="1"/>
  <c r="F70" i="61"/>
  <c r="F86" i="61"/>
  <c r="F85" i="61"/>
  <c r="F61" i="61"/>
  <c r="F60" i="61"/>
  <c r="F59" i="61"/>
  <c r="F58" i="61"/>
  <c r="F69" i="35" l="1"/>
  <c r="B88" i="116" l="1"/>
  <c r="B87" i="116"/>
  <c r="B86" i="116"/>
  <c r="B85" i="116"/>
  <c r="F73" i="116"/>
  <c r="F72" i="116"/>
  <c r="D76" i="116"/>
  <c r="F76" i="116" s="1"/>
  <c r="F60" i="116"/>
  <c r="F56" i="116"/>
  <c r="F53" i="116"/>
  <c r="F51" i="116"/>
  <c r="F49" i="116"/>
  <c r="F48" i="116"/>
  <c r="F47" i="116"/>
  <c r="F46" i="116"/>
  <c r="F45" i="116"/>
  <c r="F43" i="116"/>
  <c r="F35" i="116"/>
  <c r="F29" i="116"/>
  <c r="F28" i="116"/>
  <c r="F27" i="116"/>
  <c r="F26" i="116"/>
  <c r="F25" i="116"/>
  <c r="F24" i="116"/>
  <c r="F23" i="116"/>
  <c r="F22" i="116"/>
  <c r="F21" i="116"/>
  <c r="F20" i="116"/>
  <c r="F19" i="116"/>
  <c r="F18" i="116"/>
  <c r="F17" i="116"/>
  <c r="F16" i="116"/>
  <c r="F15" i="116"/>
  <c r="F14" i="116"/>
  <c r="F13" i="116"/>
  <c r="F12" i="116"/>
  <c r="F11" i="116"/>
  <c r="F10" i="116"/>
  <c r="F9" i="116"/>
  <c r="F8" i="116"/>
  <c r="F7" i="116"/>
  <c r="A7" i="116"/>
  <c r="F31" i="116" l="1"/>
  <c r="F85" i="116" s="1"/>
  <c r="F62" i="116"/>
  <c r="F64" i="116" s="1"/>
  <c r="D74" i="116"/>
  <c r="F74" i="116" s="1"/>
  <c r="F68" i="116"/>
  <c r="A9" i="116"/>
  <c r="F79" i="116" l="1"/>
  <c r="F87" i="116" s="1"/>
  <c r="F86" i="116"/>
  <c r="A11" i="116"/>
  <c r="F81" i="116" l="1"/>
  <c r="F88" i="116" s="1"/>
  <c r="A13" i="116"/>
  <c r="F89" i="116" l="1"/>
  <c r="C14" i="7" s="1"/>
  <c r="A15" i="116"/>
  <c r="A17" i="116" l="1"/>
  <c r="A19" i="116" l="1"/>
  <c r="A21" i="116" l="1"/>
  <c r="A23" i="116" l="1"/>
  <c r="A25" i="116" s="1"/>
  <c r="A27" i="116" s="1"/>
  <c r="A29" i="116" l="1"/>
  <c r="A35" i="116" s="1"/>
  <c r="A37" i="116" l="1"/>
  <c r="A39" i="116" s="1"/>
  <c r="A41" i="116" s="1"/>
  <c r="A43" i="116" s="1"/>
  <c r="A51" i="116" l="1"/>
  <c r="A53" i="116" s="1"/>
  <c r="A55" i="116" s="1"/>
  <c r="B272" i="35"/>
  <c r="B273" i="35"/>
  <c r="F87" i="35"/>
  <c r="F93" i="35"/>
  <c r="F32" i="35"/>
  <c r="F31" i="35"/>
  <c r="F30" i="35"/>
  <c r="F85" i="35"/>
  <c r="F83" i="35"/>
  <c r="F57" i="35"/>
  <c r="D51" i="35"/>
  <c r="F49" i="35"/>
  <c r="F43" i="35"/>
  <c r="D96" i="104"/>
  <c r="F76" i="104"/>
  <c r="F74" i="104"/>
  <c r="F53" i="104"/>
  <c r="F56" i="104"/>
  <c r="F58" i="104"/>
  <c r="F62" i="104"/>
  <c r="F25" i="104"/>
  <c r="F24" i="104"/>
  <c r="F46" i="104"/>
  <c r="A58" i="116" l="1"/>
  <c r="A60" i="116" s="1"/>
  <c r="A62" i="116" s="1"/>
  <c r="A68" i="116" s="1"/>
  <c r="A70" i="116" l="1"/>
  <c r="A72" i="116" s="1"/>
  <c r="A74" i="116" s="1"/>
  <c r="A76" i="116" s="1"/>
  <c r="F155" i="35"/>
  <c r="F273" i="35" s="1"/>
  <c r="D98" i="61" l="1"/>
  <c r="D260" i="35" l="1"/>
  <c r="F41" i="35"/>
  <c r="D104" i="61" l="1"/>
  <c r="F62" i="61"/>
  <c r="F65" i="61"/>
  <c r="F56" i="61"/>
  <c r="F53" i="61"/>
  <c r="F52" i="61"/>
  <c r="D106" i="61" l="1"/>
  <c r="F50" i="61"/>
  <c r="B28" i="100" l="1"/>
  <c r="B29" i="100"/>
  <c r="F27" i="35" l="1"/>
  <c r="F34" i="35"/>
  <c r="F30" i="104"/>
  <c r="F28" i="104"/>
  <c r="B275" i="35" l="1"/>
  <c r="F7" i="36" l="1"/>
  <c r="A7" i="36"/>
  <c r="A9" i="36" s="1"/>
  <c r="B33" i="113" l="1"/>
  <c r="F25" i="113"/>
  <c r="F23" i="113"/>
  <c r="F21" i="113"/>
  <c r="F19" i="113"/>
  <c r="F17" i="113"/>
  <c r="F15" i="113"/>
  <c r="F13" i="113"/>
  <c r="F9" i="113"/>
  <c r="F7" i="113"/>
  <c r="F5" i="113"/>
  <c r="A5" i="113"/>
  <c r="F26" i="113" l="1"/>
  <c r="F28" i="113" s="1"/>
  <c r="F33" i="113" s="1"/>
  <c r="A7" i="113"/>
  <c r="A9" i="113"/>
  <c r="A11" i="113" l="1"/>
  <c r="A13" i="113" s="1"/>
  <c r="A15" i="113" s="1"/>
  <c r="F32" i="113"/>
  <c r="F34" i="113" s="1"/>
  <c r="C19" i="7" s="1"/>
  <c r="A17" i="113" l="1"/>
  <c r="A19" i="113" l="1"/>
  <c r="A21" i="113" s="1"/>
  <c r="A23" i="113" s="1"/>
  <c r="F50" i="72" l="1"/>
  <c r="F55" i="72" l="1"/>
  <c r="A8" i="100"/>
  <c r="F16" i="100"/>
  <c r="F14" i="100"/>
  <c r="F10" i="100"/>
  <c r="F8" i="100"/>
  <c r="F22" i="100" l="1"/>
  <c r="A10" i="100"/>
  <c r="A12" i="100" l="1"/>
  <c r="A14" i="100" s="1"/>
  <c r="F24" i="100"/>
  <c r="F29" i="100" s="1"/>
  <c r="F28" i="100"/>
  <c r="A16" i="100" l="1"/>
  <c r="A18" i="100"/>
  <c r="A20" i="100"/>
  <c r="F30" i="100"/>
  <c r="F72" i="104"/>
  <c r="F106" i="61"/>
  <c r="F104" i="61"/>
  <c r="F103" i="61"/>
  <c r="F102" i="61"/>
  <c r="F101" i="61"/>
  <c r="F98" i="61"/>
  <c r="F88" i="61"/>
  <c r="F84" i="61"/>
  <c r="F75" i="61"/>
  <c r="F73" i="61"/>
  <c r="F71" i="61"/>
  <c r="F57" i="61"/>
  <c r="F51" i="61"/>
  <c r="F48" i="61"/>
  <c r="F40" i="61"/>
  <c r="F38" i="61"/>
  <c r="F11" i="61"/>
  <c r="F10" i="61"/>
  <c r="F12" i="61"/>
  <c r="F13" i="61"/>
  <c r="F90" i="61" l="1"/>
  <c r="F92" i="61" s="1"/>
  <c r="F55" i="75" l="1"/>
  <c r="F17" i="75" l="1"/>
  <c r="F23" i="75" s="1"/>
  <c r="F13" i="36" l="1"/>
  <c r="F9" i="36"/>
  <c r="B74" i="75" l="1"/>
  <c r="B73" i="75"/>
  <c r="B72" i="75"/>
  <c r="B71" i="75"/>
  <c r="B109" i="104"/>
  <c r="B108" i="104"/>
  <c r="B107" i="104"/>
  <c r="B106" i="104"/>
  <c r="B276" i="35"/>
  <c r="B271" i="35"/>
  <c r="B270" i="35"/>
  <c r="B118" i="61"/>
  <c r="B117" i="61"/>
  <c r="B116" i="61"/>
  <c r="B115" i="61"/>
  <c r="F78" i="104" l="1"/>
  <c r="A23" i="36"/>
  <c r="B23" i="36"/>
  <c r="B24" i="36"/>
  <c r="A24" i="36"/>
  <c r="B75" i="75"/>
  <c r="D98" i="104" l="1"/>
  <c r="F98" i="104" l="1"/>
  <c r="F96" i="104"/>
  <c r="F71" i="104"/>
  <c r="F70" i="104"/>
  <c r="F57" i="104"/>
  <c r="F55" i="104"/>
  <c r="F54" i="104"/>
  <c r="F52" i="104"/>
  <c r="F29" i="104"/>
  <c r="F21" i="104"/>
  <c r="F20" i="104"/>
  <c r="F19" i="104"/>
  <c r="F15" i="104"/>
  <c r="F9" i="104"/>
  <c r="F7" i="104"/>
  <c r="A7" i="104"/>
  <c r="F24" i="35"/>
  <c r="F23" i="35"/>
  <c r="F48" i="104" l="1"/>
  <c r="F107" i="104" s="1"/>
  <c r="F116" i="61"/>
  <c r="A11" i="36"/>
  <c r="F109" i="61"/>
  <c r="F11" i="104"/>
  <c r="F106" i="104" s="1"/>
  <c r="F100" i="104"/>
  <c r="F108" i="104" s="1"/>
  <c r="A9" i="104"/>
  <c r="A13" i="36" l="1"/>
  <c r="F117" i="61"/>
  <c r="A15" i="104"/>
  <c r="A17" i="104" s="1"/>
  <c r="F102" i="104"/>
  <c r="F109" i="104" s="1"/>
  <c r="F110" i="104" s="1"/>
  <c r="C11" i="7" s="1"/>
  <c r="A19" i="104" l="1"/>
  <c r="A21" i="104" l="1"/>
  <c r="F16" i="36"/>
  <c r="C15" i="7"/>
  <c r="A7" i="61"/>
  <c r="A23" i="104" l="1"/>
  <c r="A28" i="104" l="1"/>
  <c r="A30" i="104" s="1"/>
  <c r="F51" i="35"/>
  <c r="A32" i="104" l="1"/>
  <c r="D262" i="35"/>
  <c r="F47" i="35"/>
  <c r="F45" i="35"/>
  <c r="F40" i="35"/>
  <c r="F19" i="35"/>
  <c r="F95" i="35" l="1"/>
  <c r="F272" i="35" s="1"/>
  <c r="F56" i="75" l="1"/>
  <c r="F54" i="75"/>
  <c r="F8" i="61" l="1"/>
  <c r="F9" i="61"/>
  <c r="F14" i="61"/>
  <c r="F15" i="61"/>
  <c r="F16" i="61"/>
  <c r="F17" i="61"/>
  <c r="F18" i="61"/>
  <c r="F19" i="61"/>
  <c r="F20" i="61"/>
  <c r="F21" i="61"/>
  <c r="F22" i="61"/>
  <c r="F23" i="61"/>
  <c r="F24" i="61"/>
  <c r="F25" i="61"/>
  <c r="F29" i="61"/>
  <c r="F30" i="61"/>
  <c r="F31" i="61"/>
  <c r="F32" i="61"/>
  <c r="F25" i="35"/>
  <c r="F36" i="35" s="1"/>
  <c r="F57" i="75"/>
  <c r="F58" i="75"/>
  <c r="F59" i="75"/>
  <c r="F47" i="75"/>
  <c r="F31" i="75"/>
  <c r="F32" i="75"/>
  <c r="F33" i="75"/>
  <c r="F34" i="75"/>
  <c r="F35" i="75"/>
  <c r="F36" i="75"/>
  <c r="F37" i="75"/>
  <c r="F38" i="75"/>
  <c r="F39" i="75"/>
  <c r="F40" i="75"/>
  <c r="F41" i="75"/>
  <c r="F42" i="75"/>
  <c r="F43" i="75"/>
  <c r="F44" i="75"/>
  <c r="F14" i="36"/>
  <c r="F15" i="36"/>
  <c r="F27" i="75"/>
  <c r="F9" i="75"/>
  <c r="F7" i="75"/>
  <c r="A7" i="75"/>
  <c r="F38" i="35"/>
  <c r="F39" i="35"/>
  <c r="F8" i="35"/>
  <c r="F9" i="35"/>
  <c r="F14" i="35"/>
  <c r="F7" i="61"/>
  <c r="F262" i="35"/>
  <c r="F260" i="35"/>
  <c r="F7" i="35"/>
  <c r="A7" i="35"/>
  <c r="F11" i="36"/>
  <c r="F264" i="35" l="1"/>
  <c r="F275" i="35" s="1"/>
  <c r="F49" i="75"/>
  <c r="F15" i="35"/>
  <c r="F34" i="61"/>
  <c r="F17" i="36"/>
  <c r="F11" i="75"/>
  <c r="F71" i="75" s="1"/>
  <c r="F65" i="75"/>
  <c r="F74" i="75" s="1"/>
  <c r="A9" i="75"/>
  <c r="A15" i="75" s="1"/>
  <c r="A9" i="35"/>
  <c r="A11" i="35" s="1"/>
  <c r="A9" i="61"/>
  <c r="F266" i="35" l="1"/>
  <c r="A17" i="75"/>
  <c r="A19" i="75" s="1"/>
  <c r="A13" i="35"/>
  <c r="F276" i="35"/>
  <c r="F23" i="36"/>
  <c r="F19" i="36"/>
  <c r="F24" i="36" s="1"/>
  <c r="F270" i="35"/>
  <c r="A11" i="61"/>
  <c r="A13" i="61" s="1"/>
  <c r="F72" i="75"/>
  <c r="F67" i="75"/>
  <c r="F75" i="75" s="1"/>
  <c r="F56" i="72"/>
  <c r="F57" i="72" s="1"/>
  <c r="F115" i="61"/>
  <c r="F111" i="61"/>
  <c r="F118" i="61" s="1"/>
  <c r="F73" i="75"/>
  <c r="F271" i="35"/>
  <c r="A21" i="75" l="1"/>
  <c r="F25" i="36"/>
  <c r="F277" i="35"/>
  <c r="C12" i="7" s="1"/>
  <c r="F119" i="61"/>
  <c r="C13" i="7" s="1"/>
  <c r="C8" i="7"/>
  <c r="F76" i="75"/>
  <c r="C9" i="7" s="1"/>
  <c r="C17" i="7"/>
  <c r="A15" i="36"/>
  <c r="A19" i="35"/>
  <c r="A15" i="61"/>
  <c r="A21" i="35" l="1"/>
  <c r="C20" i="7"/>
  <c r="A34" i="72"/>
  <c r="A17" i="61"/>
  <c r="A36" i="72" l="1"/>
  <c r="A38" i="72" s="1"/>
  <c r="A23" i="35"/>
  <c r="A19" i="61"/>
  <c r="A40" i="72" l="1"/>
  <c r="A42" i="72" s="1"/>
  <c r="A44" i="72" s="1"/>
  <c r="A21" i="61"/>
  <c r="A23" i="61" s="1"/>
  <c r="A25" i="35"/>
  <c r="A27" i="35" s="1"/>
  <c r="A46" i="72" l="1"/>
  <c r="A29" i="35"/>
  <c r="A25" i="61"/>
  <c r="A27" i="61" s="1"/>
  <c r="A34" i="35" l="1"/>
  <c r="A30" i="61"/>
  <c r="A40" i="35" l="1"/>
  <c r="A43" i="35" l="1"/>
  <c r="A45" i="35" l="1"/>
  <c r="A47" i="35" s="1"/>
  <c r="A49" i="35" s="1"/>
  <c r="A51" i="35" l="1"/>
  <c r="A53" i="35" l="1"/>
  <c r="A59" i="35" s="1"/>
  <c r="A32" i="61"/>
  <c r="A65" i="35" l="1"/>
  <c r="A38" i="61"/>
  <c r="A40" i="61" s="1"/>
  <c r="A71" i="35" l="1"/>
  <c r="A77" i="35" s="1"/>
  <c r="A42" i="61"/>
  <c r="A44" i="61" s="1"/>
  <c r="A46" i="61" s="1"/>
  <c r="A48" i="61" s="1"/>
  <c r="A83" i="35" l="1"/>
  <c r="A85" i="35" s="1"/>
  <c r="A87" i="35" s="1"/>
  <c r="A89" i="35" s="1"/>
  <c r="A91" i="35" s="1"/>
  <c r="A73" i="61"/>
  <c r="A75" i="61" s="1"/>
  <c r="A77" i="61" s="1"/>
  <c r="A79" i="61" s="1"/>
  <c r="A81" i="61" s="1"/>
  <c r="A83" i="61" s="1"/>
  <c r="A88" i="61" s="1"/>
  <c r="A90" i="61" s="1"/>
  <c r="A96" i="61" l="1"/>
  <c r="A98" i="61" s="1"/>
  <c r="A100" i="61" s="1"/>
  <c r="A102" i="61" s="1"/>
  <c r="A104" i="61" s="1"/>
  <c r="A106" i="61" s="1"/>
  <c r="A93" i="35" l="1"/>
  <c r="A100" i="35" s="1"/>
  <c r="A113" i="35" l="1"/>
  <c r="A117" i="35" l="1"/>
  <c r="A120" i="35" l="1"/>
  <c r="A123" i="35" s="1"/>
  <c r="A126" i="35" l="1"/>
  <c r="A129" i="35" s="1"/>
  <c r="A133" i="35" l="1"/>
  <c r="A136" i="35" l="1"/>
  <c r="A138" i="35" s="1"/>
  <c r="A140" i="35" s="1"/>
  <c r="A143" i="35" s="1"/>
  <c r="A145" i="35" l="1"/>
  <c r="A147" i="35" s="1"/>
  <c r="A149" i="35" s="1"/>
  <c r="A151" i="35" s="1"/>
  <c r="A153" i="35" l="1"/>
  <c r="A161" i="35" l="1"/>
  <c r="A163" i="35" s="1"/>
  <c r="A165" i="35" s="1"/>
  <c r="A167" i="35" s="1"/>
  <c r="A169" i="35" s="1"/>
  <c r="A171" i="35" s="1"/>
  <c r="A177" i="35" s="1"/>
  <c r="A186" i="35" s="1"/>
  <c r="A212" i="35" s="1"/>
  <c r="A225" i="35" s="1"/>
  <c r="A227" i="35" s="1"/>
  <c r="A235" i="35" s="1"/>
  <c r="A237" i="35" s="1"/>
  <c r="A239" i="35" s="1"/>
  <c r="A241" i="35" s="1"/>
  <c r="A243" i="35" s="1"/>
  <c r="A245" i="35" s="1"/>
  <c r="A247" i="35" s="1"/>
  <c r="A249" i="35" s="1"/>
  <c r="A251" i="35" s="1"/>
  <c r="A260" i="35" l="1"/>
  <c r="A262" i="35" s="1"/>
  <c r="A27" i="75"/>
  <c r="A29" i="75" s="1"/>
  <c r="A31" i="75" l="1"/>
  <c r="A33" i="75" s="1"/>
  <c r="A35" i="75" l="1"/>
  <c r="A37" i="75" l="1"/>
  <c r="A39" i="75" l="1"/>
  <c r="A41" i="75" l="1"/>
  <c r="A45" i="75" l="1"/>
  <c r="A47" i="75" s="1"/>
  <c r="A53" i="75" s="1"/>
  <c r="A59" i="75" s="1"/>
  <c r="A34" i="104"/>
  <c r="A36" i="104" s="1"/>
  <c r="A38" i="104" l="1"/>
  <c r="A40" i="104" l="1"/>
  <c r="A44" i="104" l="1"/>
  <c r="A46" i="104" s="1"/>
  <c r="A52" i="104" l="1"/>
  <c r="A55" i="104" s="1"/>
  <c r="A61" i="104" l="1"/>
  <c r="A64" i="104" l="1"/>
  <c r="A67" i="104" s="1"/>
  <c r="A70" i="104" l="1"/>
  <c r="A72" i="104" s="1"/>
  <c r="A74" i="104" s="1"/>
  <c r="A76" i="104" l="1"/>
  <c r="A78" i="104"/>
  <c r="A80" i="104" l="1"/>
  <c r="A86" i="104" s="1"/>
  <c r="A92" i="104" s="1"/>
  <c r="A94" i="104" s="1"/>
  <c r="A96" i="104" l="1"/>
  <c r="A98" i="104" s="1"/>
</calcChain>
</file>

<file path=xl/sharedStrings.xml><?xml version="1.0" encoding="utf-8"?>
<sst xmlns="http://schemas.openxmlformats.org/spreadsheetml/2006/main" count="1276" uniqueCount="565">
  <si>
    <t>Investitor:</t>
  </si>
  <si>
    <t>Objekt:</t>
  </si>
  <si>
    <t>Št. projekta:</t>
  </si>
  <si>
    <t>Projektivno podjetje:</t>
  </si>
  <si>
    <t>PROTIM RŽIŠNIK PERC d.o.o.</t>
  </si>
  <si>
    <t>Poslovna cona A2</t>
  </si>
  <si>
    <t>4208 Šenčur</t>
  </si>
  <si>
    <t>Odgovorni projektant:</t>
  </si>
  <si>
    <t>Datum izdelave popisa:</t>
  </si>
  <si>
    <t xml:space="preserve">KOMUNALNA INFRASTRUKTURA NA </t>
  </si>
  <si>
    <t>Rok Ahačič, univ.dipl.inž.grad.</t>
  </si>
  <si>
    <r>
      <t>OPOMBE:</t>
    </r>
    <r>
      <rPr>
        <sz val="10"/>
        <rFont val="Arial CE"/>
        <family val="2"/>
        <charset val="238"/>
      </rPr>
      <t xml:space="preserve"> </t>
    </r>
  </si>
  <si>
    <t>kos</t>
  </si>
  <si>
    <t>ZEMELJSKA DELA skupaj:</t>
  </si>
  <si>
    <t>PREDDELA</t>
  </si>
  <si>
    <t>ZEMELJSKA DELA</t>
  </si>
  <si>
    <t>št.post.</t>
  </si>
  <si>
    <t>EM</t>
  </si>
  <si>
    <t>količina</t>
  </si>
  <si>
    <t>cena/EM</t>
  </si>
  <si>
    <t>I.</t>
  </si>
  <si>
    <t>II.</t>
  </si>
  <si>
    <t>III.</t>
  </si>
  <si>
    <t>IV.</t>
  </si>
  <si>
    <t xml:space="preserve">REKAPITULACIJA </t>
  </si>
  <si>
    <t>SKUPAJ:</t>
  </si>
  <si>
    <t>opis postavke</t>
  </si>
  <si>
    <t>vrednost (€)</t>
  </si>
  <si>
    <t>kpl</t>
  </si>
  <si>
    <t>V.</t>
  </si>
  <si>
    <t>Preizkus vodotesnosti kanala in izdelava poročila.</t>
  </si>
  <si>
    <t>PRIPRAVLJALNA DELA</t>
  </si>
  <si>
    <t>Postavitev in zavarovanje prečnih profilov ceste v ravninskem terenu.</t>
  </si>
  <si>
    <t>PRIPRAVLJALNA DELA skupaj:</t>
  </si>
  <si>
    <t>Fino planiranje tampona v predpisanih padcih po projektu, dobava sejanega peska granulacije 0-8 mm, planiranje in utrjevanje - priprava na asfaltiranje.</t>
  </si>
  <si>
    <t>PROMETNA UREDITEV</t>
  </si>
  <si>
    <t>PROMETNA UREDITEV skupaj:</t>
  </si>
  <si>
    <t>Zakoličba in zavarovanje projektirane osi kanala.</t>
  </si>
  <si>
    <t>Postavitev in zavarovanje prečnih profilov.</t>
  </si>
  <si>
    <t>Nakladanje na kamion in odvoz odvečnega materiala od izkopa v stalno deponijo po izbiri izvajalca ter plačilo vseh stroškov deponiranja.</t>
  </si>
  <si>
    <t>ODVODNJAVANJE</t>
  </si>
  <si>
    <t xml:space="preserve">Kontrola sploščenosti cevi izvedenega kanala (pregled s kamero) in izdelava poročila. </t>
  </si>
  <si>
    <t>ODVODNJAVANJE skupaj:</t>
  </si>
  <si>
    <t>REKAPITULACIJA</t>
  </si>
  <si>
    <t>PREDDELA skupaj:</t>
  </si>
  <si>
    <r>
      <t>m</t>
    </r>
    <r>
      <rPr>
        <vertAlign val="superscript"/>
        <sz val="10"/>
        <rFont val="Arial CE"/>
        <charset val="238"/>
      </rPr>
      <t>3</t>
    </r>
  </si>
  <si>
    <r>
      <t>m</t>
    </r>
    <r>
      <rPr>
        <vertAlign val="superscript"/>
        <sz val="10"/>
        <rFont val="Arial CE"/>
        <charset val="238"/>
      </rPr>
      <t>2</t>
    </r>
  </si>
  <si>
    <r>
      <t>m</t>
    </r>
    <r>
      <rPr>
        <vertAlign val="superscript"/>
        <sz val="10"/>
        <rFont val="Arial CE"/>
        <charset val="238"/>
      </rPr>
      <t>1</t>
    </r>
  </si>
  <si>
    <t>1.</t>
  </si>
  <si>
    <t>2.</t>
  </si>
  <si>
    <t>3.</t>
  </si>
  <si>
    <t>4.</t>
  </si>
  <si>
    <t>5.</t>
  </si>
  <si>
    <t>6.</t>
  </si>
  <si>
    <t>7.</t>
  </si>
  <si>
    <t>8.</t>
  </si>
  <si>
    <t>9.</t>
  </si>
  <si>
    <t>Čiščenje terena, posek grmičevja in dreves s premerom debla do 20 cm, kompletno z izkopom panjev, nakladanjem na kamion, odvozom na deponijo in plačilom vseh stroškov deponiranja (ocena količine).</t>
  </si>
  <si>
    <t>Zakoličba ceste v ravninskem terenu.</t>
  </si>
  <si>
    <t>SPODNJI in ZGORNJI USTROJ</t>
  </si>
  <si>
    <t>SPODNJI in ZGORNJI USTROJ skupaj:</t>
  </si>
  <si>
    <t>GRADBENA DELA</t>
  </si>
  <si>
    <t>Postavitev prečnih profilov in zavarovanje.</t>
  </si>
  <si>
    <t>Ročni izkop jarka v terenu III.ktg. ter deponiranje izkopanega materiala ob trasi.</t>
  </si>
  <si>
    <t>Dobava materiala in izdelava peščene posteljice za polaganje cevi, debeline 10 cm (frakcija materiala 4-8 mm).</t>
  </si>
  <si>
    <t>Zasip jarka z izbranim materialom od izkopa, skupaj s potrebnim utrjevanjem do potrebne zbitosti, zasip v plasteh največ do 30 cm.</t>
  </si>
  <si>
    <t>Ročni izkop jarka za meteorno kanalizacijo, izkop v terenu III.ktg. ter deponiranje izkopnega materiala ob trasi kanalizacije.</t>
  </si>
  <si>
    <t>Nakladanje na transportno sredstvo in odvoz odvečnega materiala od izkopa na stalno deponijo (deponijo pridobi izvajalec) ter plačilo vseh stroškov deponiranja.</t>
  </si>
  <si>
    <t>Rezkanje - frezanje obstoječega finega asfalta v šir. 20 cm (stik obstoječi - novi), kompletno z dobavo in vgrajevanjem novega asfalt betona v deb. 4,0 cm.</t>
  </si>
  <si>
    <t>Dobava in postavitev prometnih znakov, komplet z drogom in pritrdilnim materialom ter zemeljskimi deli in temelji:</t>
  </si>
  <si>
    <r>
      <t>m</t>
    </r>
    <r>
      <rPr>
        <vertAlign val="superscript"/>
        <sz val="10"/>
        <rFont val="Arial CE"/>
        <family val="2"/>
        <charset val="238"/>
      </rPr>
      <t>2</t>
    </r>
  </si>
  <si>
    <r>
      <t>m</t>
    </r>
    <r>
      <rPr>
        <vertAlign val="superscript"/>
        <sz val="10"/>
        <rFont val="Arial CE"/>
        <family val="2"/>
        <charset val="238"/>
      </rPr>
      <t>3</t>
    </r>
  </si>
  <si>
    <t>Izdelava sidrnega bloka na vseh horizontalnih in vertikalnih lomih ter odcepih za hidrant, sidrni bloki iz betona C20/25, komplet z opaženjem in sidranjem.</t>
  </si>
  <si>
    <t>Zakoličba trase vodovoda z niveliranjem.</t>
  </si>
  <si>
    <t>Zakoličba trase nove kabelske kanalizacije.</t>
  </si>
  <si>
    <t>Dodatek na obbetoniranje cestnih kap in postavitev na pravo višino - prilagoditev niveleti ceste</t>
  </si>
  <si>
    <t xml:space="preserve">Dobava in vgrajevanje asfalta:
</t>
  </si>
  <si>
    <t>10.</t>
  </si>
  <si>
    <t>11.</t>
  </si>
  <si>
    <t>12.</t>
  </si>
  <si>
    <t>13.</t>
  </si>
  <si>
    <t>14.</t>
  </si>
  <si>
    <t>VODOVODNI MATERIAL</t>
  </si>
  <si>
    <t>GRADBENA DELA  skupaj:</t>
  </si>
  <si>
    <t>MONTAŽNA DELA</t>
  </si>
  <si>
    <t>V cenah 22 % DDV ni upoštevan!</t>
  </si>
  <si>
    <r>
      <t>m</t>
    </r>
    <r>
      <rPr>
        <vertAlign val="superscript"/>
        <sz val="10"/>
        <rFont val="Arial CE"/>
        <family val="2"/>
        <charset val="238"/>
      </rPr>
      <t>1</t>
    </r>
  </si>
  <si>
    <t>Planiranje dna izkopa z natančnostjo ± 1 cm in utrditev do potrebne zbitosti (Ev2 ≥ 20 MPa).</t>
  </si>
  <si>
    <t>- Vsi izkopi, nasipi, zasipi in transporti zemljin ter nasipov se obračunavajo v raščenem stanju.</t>
  </si>
  <si>
    <t xml:space="preserve">DODATNA IN NEPREDVIDENA DELA </t>
  </si>
  <si>
    <t>DODATNA IN NEPREDVIDENA DELA</t>
  </si>
  <si>
    <t>KABELSKA KANALIZACIJA</t>
  </si>
  <si>
    <t>DN 100</t>
  </si>
  <si>
    <t>DN 125</t>
  </si>
  <si>
    <t>VODOVODNI MATERIAL skupaj:</t>
  </si>
  <si>
    <t>Spiranje in dezinfekcija cevovoda po končani gradnji, z odvzemom vzorcev vode, analizami ter strokovnim mnenjem; skladno s standardom SIST EN 805:2000</t>
  </si>
  <si>
    <t>MONTAŽNA DELA skupaj:</t>
  </si>
  <si>
    <t>- PVC cev DN 250 mm</t>
  </si>
  <si>
    <t>- Izvajalec mora priložiti dokazila o deponiranju izkopa od pooblaščene deponije.</t>
  </si>
  <si>
    <t>- V popisu so zajeta vsa dela po projektu, niso pa zajeta spremljajoča dela po zahtevah soglasodajalcev (arheološka izkopavanja,…).</t>
  </si>
  <si>
    <t>METEORNA KANALIZACIJA</t>
  </si>
  <si>
    <t>FEKALNA KANALIZACIJA</t>
  </si>
  <si>
    <t>Dobava in vgraditev cevi iz umetnih mas, togostnega razreda min. SN 8,kompletno s tesnili in potrebnimi fazonskimi kosi, izdelava betonske podlage ter polno obbetoniranje s C 16/20 kanalizacijske cevi:</t>
  </si>
  <si>
    <t>Planiranje dna izkopa z natančnostjo ± 1 cm in strojna utrditev do potrebne zbitosti (Ev2 ≥ 20 MPa).</t>
  </si>
  <si>
    <t>- PVC cev DN 160 mm (priključki požiralnikov)</t>
  </si>
  <si>
    <t>Ročni izkop jarka za kanalizacijo, izkop v terenu III.ktg. ter deponiranje izkopnega materiala ob trasi kanalizacije.</t>
  </si>
  <si>
    <t>Planiranje dna izkopa jarka v terenu III. ktg. z natančnostjo ± 1 cm in utrditev do potrebne zbitosti Ev2 ≥ 20 MPa.</t>
  </si>
  <si>
    <t>SPLOŠNE ZAHTEVE ZA IZDELAVO PONUDBE</t>
  </si>
  <si>
    <t xml:space="preserve">Izdelava poročila o ravnanju z gradbenimi odpadki v skladu z zakonodajo, vključno z vsemi stroški in taksami ločenega zbiranja, </t>
  </si>
  <si>
    <t>Sortiranja in evidentiranja gradbenih odpadkov, zemeljskega izkopa, kot tudi stroške odvoza in predelave le teh, po določilih zakonodaje.</t>
  </si>
  <si>
    <t>Stroške vseh potrebnih ukrepov, ki so predpisana in določena z veljavnimi predpisi o varstvu pri delu in varstvom pred požarom, ki jih mora izvajalec obvezno upoštevati.</t>
  </si>
  <si>
    <t>Škoda na objektih ob gradbišču, ki jo povzroči izvajalec.</t>
  </si>
  <si>
    <t xml:space="preserve">Ponovna vzpostavitev odstranjenih mejnikov, ki jih je izvajalec odstranil izven delovnega pasu. </t>
  </si>
  <si>
    <t>Poročila o kakovostni vgradnji.</t>
  </si>
  <si>
    <t>Vsi stroški trajnega deponiranja gradbenega materiala.</t>
  </si>
  <si>
    <t>Izdelava izvedenskega mnenja za objekte na katerih bi zaradi izgradnje komunalne infrastrukture lahko prišlo do poškodb (s predhodnim posvetovanjem s predstavnikom naročnika - z nadzorom).</t>
  </si>
  <si>
    <t>Sanacija oz. povrnitev v prvotno stanje vseh dostopnih poti, ki jih bo izvajalec uporabljal za vso gradbiščno logistiko.</t>
  </si>
  <si>
    <t>15.</t>
  </si>
  <si>
    <t>Stroške obveščanja javnosti o morebitnih motnjah ter posledic nastalih zaradi motenj.</t>
  </si>
  <si>
    <t>16.</t>
  </si>
  <si>
    <t>17.</t>
  </si>
  <si>
    <t>Vse stroške povezane z izvajanjem ukrepov skladno s Uredbo o preprečevanju in zmanjševanju emisije delcev iz gradbišč (Ur.list RS, št. 21/2011) ter izdelavo elaborata preprečevanja in zmanjševanja emisije delcev iz gradbišča.</t>
  </si>
  <si>
    <t>18.</t>
  </si>
  <si>
    <t>Vse stroške glede posegov na obstoječem cevovodu, pri čemer se izvajalec z upravljalcem uskladi glede organizacije obnove,</t>
  </si>
  <si>
    <t>19.</t>
  </si>
  <si>
    <t>Vse stroške električne energije, vode, TK priključkov, razsvetljave,ogrevanja…</t>
  </si>
  <si>
    <t>20.</t>
  </si>
  <si>
    <t>Vse stroške zavarovanja opreme v času izvedbe del in delavcev ter materiala na gradbišču v času izvajanja del, od začetka do  uporabnega dovolj.</t>
  </si>
  <si>
    <t>21.</t>
  </si>
  <si>
    <t>Vse stroške zunanjega in notranjega transporta, raztovarjanja, skladiščenja na gradbišču, takse, zavarovanja, manipulativne in ostale lokalne stroške, ki se nanašajo na pridobitev ustreznih dovoljenj za izvedbo del predmetnega razpisa in primopredajo objekta s strani izvajalca naročniku,</t>
  </si>
  <si>
    <t>22.</t>
  </si>
  <si>
    <t>Vse stroške pridobitve potrebnih soglasij in dovoljenj v zvezi s prečkanji cevovodov, stroške zaščite vseh komunalnih naprav in stroške upravljavcev ali njihovih predstavnikov, stroške raznih pristojbin s tem v zvezi.</t>
  </si>
  <si>
    <t>23.</t>
  </si>
  <si>
    <t>Vse količine pri zemeljskih delih so v raščenem stanju.</t>
  </si>
  <si>
    <t>24.</t>
  </si>
  <si>
    <t>Stroške vseh predpisanih kontrol materialov, meritev, atestov in garancij za materiale vgrajene v objekt, stroške nostrifikacije in meritev pooblaščenih institucij, potrebnih za uspešno primopredajo del, pri čemer morajo biti dokumenti obvezno prevedeni v slovenščino in nostrificirani od pooblaščene institucije v RS</t>
  </si>
  <si>
    <t xml:space="preserve">Meritve nosilnosti podlage, izdelava poročil, nadzor geomehanika z vpisom v gradbeni dnevnik in izdelavo končnega poročila, geodetska spremljava v skladu z navodili geomehanika, strošek ogrevanja v času izvajanja del, če so zunanje temp. neustrezne za normalno napredovanje del. </t>
  </si>
  <si>
    <t>26.</t>
  </si>
  <si>
    <t>27.</t>
  </si>
  <si>
    <t>V ceni je zajeto tudi: droben potrošen mtr., preizkus instalacij in vse potrebne meritve za uspešno opravljen teh. pregled, pridobitev pozitivneih izvedeniškeih mnenj, navodila za obratovanje in vzdrževanje POV v 4 izvodih.</t>
  </si>
  <si>
    <t>28.</t>
  </si>
  <si>
    <t>Vsa potrebna dokumentacija, ki je potrebna za tehnični pregled, prodobitev uporabnega dovoljenja in vris v kataster GJI.</t>
  </si>
  <si>
    <t>Cena na enoto za več in manj dela se ne spreminja.</t>
  </si>
  <si>
    <t xml:space="preserve">Črpanje vode iz gradbene jame v času gradnje. Dodatek na otežkočeno delo zaradi podtalnice ali površinske vode s stroški prečrpavanja vode iz izkopa, izdelavo dodatnih nasipov ali jarkov za preusmeritev dotekajoče ali izčrpane vode (izviri, melioracijski kanali, mulde, prepusti ali naravni odvodniki površinske vode ali podtalnice). </t>
  </si>
  <si>
    <t>Pridobitev lokacije za začasne gradbiščne objekte in za priročno skladiščenje materiala, uporaba za ves čas gradnje infrastrukture, vzpostavitev prvotnega stanja po zaključku gradbenih del, morebitna prestavitev objektov in najemnina zemljišča za gradbiščne objekte in priročno skladišče materiala.</t>
  </si>
  <si>
    <t>Fotografiranje cestnih, krajinskih, stavbnih in drugih detajlov, pomembnih za ugotavljanje stanja pred gradnjo. Foto elaborat se dela v najmanj dveh izvodih. En izvod prejme naročnik oziroma njegov nadzornik. V primeru, da foto dokumentacija ne bo izdelana stroške uveljavljanja odškodnine nosi izvajalec del, ki je dolžan zagotoviti podroben pregled trase objekta. Razpoke na objektih, poškodbe in druge neobičajne podrobnosti morajo biti fotografirane s priloženim metrom, da je mogoče naknadno ugotoviti morebitno spremenjeno stanje na materialu, objektu ali napravi.</t>
  </si>
  <si>
    <t>Postavitev linijskih pomičnih zaščitnih ograj pri gradnji skozi naselje ali vzporedno z občinsko cesto z vso potrebno opremo za zavarovanje gradbene jame in postavitvijo signalizacije in svetlobnih teles za nočno osvetlitev ovire. Zavarovanje je fiksno in stabilno za ves čas trajanja gradnje odseka. V ceni je zajeta tudi večkratna prestavitev ograje skladno z napredovanjem del.</t>
  </si>
  <si>
    <t>Čiščenje terena pred in po gradnji ter priprava in organizacija gradbišča. Stroške zaključnih del na gradbišču z odvozom odvečnega materiala in stroške vzpostavitve prvotnega stanja, kjer bo to potrebno.</t>
  </si>
  <si>
    <t>Preverba podatkov, detekcija, odkrivanje ter trasna in višinska zakoličba vseh komunalnih in energetskih vodov ter oznaka križanj na predvideni dolžini izgradnje komunalne infrastrukture.</t>
  </si>
  <si>
    <r>
      <t xml:space="preserve">Posek dreves s premerom debla od 20 do 50 cm, kompletno z izkopom panjev, nakladanjem na kamion, odvozom na </t>
    </r>
    <r>
      <rPr>
        <sz val="10"/>
        <rFont val="Arial CE"/>
        <family val="2"/>
        <charset val="238"/>
      </rPr>
      <t xml:space="preserve">deponijo </t>
    </r>
    <r>
      <rPr>
        <sz val="10"/>
        <rFont val="Arial CE"/>
        <family val="2"/>
        <charset val="238"/>
      </rPr>
      <t>in plačilom vseh stroškov deponiranja.</t>
    </r>
  </si>
  <si>
    <t>PROJEKTANTSKI POPIS S PREDRAČUNOM</t>
  </si>
  <si>
    <t>Dobava in montaža</t>
  </si>
  <si>
    <t>opis</t>
  </si>
  <si>
    <t>vrednost</t>
  </si>
  <si>
    <t>LSL nosilec svetilke, tog fi 60 mm, RAL 9006</t>
  </si>
  <si>
    <t>Pocinkani železni valjanec Fe-Zn 25x4 mm.</t>
  </si>
  <si>
    <t xml:space="preserve">Drobni nespecificirani material, manipulativni stroški,
stroški transporta, priprava del in sodelovanje z ostalimi izvajalci. </t>
  </si>
  <si>
    <t>Izdelava meritev in merilnih protokolov inštalacije in ozemljitve.</t>
  </si>
  <si>
    <t>Miroslav Petrač, el.tehnik</t>
  </si>
  <si>
    <t xml:space="preserve">PREDDELA </t>
  </si>
  <si>
    <t>PREDDELA SKUPAJ:</t>
  </si>
  <si>
    <t>Ureditev in utrditev bankine, širine 50 cm, v naklonu 6%, kompletno z dobavo manjkajočega sejanega peska v debelini do 10 cm.</t>
  </si>
  <si>
    <t xml:space="preserve">METEORNA KANALIZACIJA </t>
  </si>
  <si>
    <t>METEORNA KANALIZACIJA SKUPAJ:</t>
  </si>
  <si>
    <t>Dobava in vgraditev revizijskega jaška iz cevi iz umetnih snovi DN 1000 mm, globine od 2,5 do 3,0 m, s pripadajočo lestvijo, muldo in koritnicami za priključevanje hišnih priključkov in drugih kanalov, podbetoniranje jaška. Zgornji del jaška se zaključi s konusom.</t>
  </si>
  <si>
    <t>Dobava in vgraditev revizijskega jaška iz cevi iz umetnih snovi DN 1000 mm, globine od 2,0 do 2,5 m, s pripadajočo lestvijo, muldo in koritnicami za priključevanje hišnih priključkov in drugih kanalov, podbetoniranje jaška. Zgornji del jaška se zaključi s konusom.</t>
  </si>
  <si>
    <t>-5231 - prehod za pešce - bela</t>
  </si>
  <si>
    <t>Planiranje dna izkopa z natančnostjo ± 3 cm in strojna utrditev do potrebne zbitosti.</t>
  </si>
  <si>
    <t>Postavitev in zavarovanje prečnih profilov vodovoda.</t>
  </si>
  <si>
    <t>Preverba podatkov, detekcija, odkrivanje in trasna in višinska zakoličba vseh komunalnih in energetskih vodov ter oznaka križanj na predvideni dolžini izgradnje vodovoda.</t>
  </si>
  <si>
    <t>Strojni izkop jarka z upoštevano pomočjo ročnega izkopa za vodovod v terenu III.ktg., v naklonu, ki se prilagodi karakteristikam materiala in načinu varovanja izkopa, širina dna izkopa po standardu SIST EN 1610, izkop v globini do 2,0 m, kompletno z direktnim nakladanjem izkopnega materiala na kamion in odvozom na začasno deponijo (deponijo pridobi izvajalec).</t>
  </si>
  <si>
    <t>Dobava in ročni obsip cevi z dobro vezljivim, dobavljenim peščenim materialom (4-8mm) skladno s standardom SIST EN 1610, do višine 30cm nad cevjo, z utrjevanjem do zbitosti (97% SPP), oz. nosilnosti Me2=50MPa.</t>
  </si>
  <si>
    <t xml:space="preserve">Strojni zasip jarka z izkopanim materialom z izločanjem kamenja nad fi 10cm, oz. po navodilih nadzora, s komprimiranjem v plasteh do zbitosti 98%SPP, oz. nosilnosti Me2=100 MPa. Upoštevati dovoz z začasne deponije.    </t>
  </si>
  <si>
    <r>
      <t>Dobava duktilne cevi dimenzije DN125 izdelane po standardu EN 545-2011, znotraj so cementirane, zunaj so zaščitene z zlitino cinka in aluminija minimalno 400g/m</t>
    </r>
    <r>
      <rPr>
        <vertAlign val="superscript"/>
        <sz val="10"/>
        <rFont val="Arial"/>
        <family val="2"/>
        <charset val="238"/>
      </rPr>
      <t>2</t>
    </r>
    <r>
      <rPr>
        <sz val="10"/>
        <rFont val="Arial"/>
        <family val="2"/>
        <charset val="238"/>
      </rPr>
      <t xml:space="preserve"> ter dodatno zaščitene z  modrim epoxijem, klase C40. Vse cevi morajo biti 100% kalibrirane po standardu. Standardni spoj komplet s tesnili. Dolžine 6m.</t>
    </r>
  </si>
  <si>
    <r>
      <t>Dobava duktilne cevi dimenzije DN100 izdelane po standardu EN 545-2011, znotraj so cementirane, zunaj so zaščitene z zlitino cinka in aluminija minimalno 400g/m</t>
    </r>
    <r>
      <rPr>
        <vertAlign val="superscript"/>
        <sz val="10"/>
        <rFont val="Arial"/>
        <family val="2"/>
        <charset val="238"/>
      </rPr>
      <t>2</t>
    </r>
    <r>
      <rPr>
        <sz val="10"/>
        <rFont val="Arial"/>
        <family val="2"/>
        <charset val="238"/>
      </rPr>
      <t xml:space="preserve"> ter dodatno zaščitene z  modrim epoxijem, klase C40. Vse cevi morajo biti 100% kalibrirane po standardu. Standardni spoj komplet s tesnili. Dolžine 6m.</t>
    </r>
  </si>
  <si>
    <t>Dobava in montaža obojčnih in prirobničnih fazonskih kosov iz nodularne litine PN16 skupaj s prenosom, spuščanjem in vsemi pomožnimi deli.</t>
  </si>
  <si>
    <t>EU-KOS DN100 sidrni spoj in neizvlečno tesnilo</t>
  </si>
  <si>
    <t>Dobava in vgradnja teleskopske cestne kape DN200 iz duktilne litine s protihrupnim gumijastim tesnilom in tečajem proti kraji. Pokrov prilagodljiv po naklonu minimalno 4°, razred nosilnosti D400 zapisan na pokrovu kape. Kapa izdelana po standardu EN 124. Komplet z ustreznim betonskim podstavkom in prilagajanjem na končno višino terena.</t>
  </si>
  <si>
    <r>
      <rPr>
        <b/>
        <sz val="10"/>
        <rFont val="Arial CE"/>
        <charset val="238"/>
      </rPr>
      <t>NL EV zasun:</t>
    </r>
    <r>
      <rPr>
        <sz val="10"/>
        <rFont val="Arial CE"/>
        <charset val="238"/>
      </rPr>
      <t>_x000D__x000D_
Dobava in montaža NL ovalnega zasuna z mehkim tesnenjem za zapiranje pretoka vode; prirobnične izvedbe, s protiprirobnicami; PN 16; z vgradno armaturo v sestavi:_x000D__x000D_
- zaščitna PVC cev DN 150,                                   _x000D_
- vgradna garnitura</t>
    </r>
  </si>
  <si>
    <t>Dobava in polaganje opozorilnega traku iz PE folije modre barve, z natisnjenim tekstom "Pozor vodovod", s kovinskim vložkom.</t>
  </si>
  <si>
    <t>Dobava in montaža spojnega in tesnilnega materiala (vijaki, podložke, matice, ploščata in proti izvlečna tesnila, zagozde,…)</t>
  </si>
  <si>
    <t>%</t>
  </si>
  <si>
    <t>Transport, polaganje in montaža vodovodnih cevi iz nodularne litine.</t>
  </si>
  <si>
    <t>Postavitev opozorilnih oznak na vodovodu za zasune skladni s tehničnim pravilnikom upravljalca vodovoda skupaj z dobavo in postavitvijo droga, ki naj ne bo odmaknjen več kot 10m od armature.</t>
  </si>
  <si>
    <t>Tlačni preizkus vodovoda, skladno s standardom SIST EN 805:2000 in izdajo poročila.</t>
  </si>
  <si>
    <t>- PVC cev DN 200 mm</t>
  </si>
  <si>
    <t xml:space="preserve">SN IN NN OMREŽJE </t>
  </si>
  <si>
    <t>Zakoličba trase nove kabelske kanalizacije</t>
  </si>
  <si>
    <t xml:space="preserve"> </t>
  </si>
  <si>
    <t xml:space="preserve">JAVNA RAZSVETLJAVA </t>
  </si>
  <si>
    <t>Kabel NYY-J 5x16mm2 uvlečen v kabelsko kanalizacijo</t>
  </si>
  <si>
    <t>Priklop kabla v kandelaber z izdelavo kabelskih končnikov in uvlek kabla do spončne letve</t>
  </si>
  <si>
    <t>Izdelava meritev in merilnih protokolov vodoravne osvetljenosti cestišča.</t>
  </si>
  <si>
    <t>TK OMREŽJE - GRADBENA DELA SKUPAJ:</t>
  </si>
  <si>
    <t>MONTAŽNA DELA IN MATERIAL</t>
  </si>
  <si>
    <t>JAVNA RAZSVETLJAVA - GRADBENA DELA SKUPAJ:</t>
  </si>
  <si>
    <t>SN IN NN OMREŽJE - gradbena dela</t>
  </si>
  <si>
    <t>KABELSKA KANALIZACIJA skupaj:</t>
  </si>
  <si>
    <t xml:space="preserve">Izdelava in dostave  varnostnega načrta  (dva izvoda) naročniku v skladu s predpisi o zagotavljanju varnosti in zdravja pri delu, zagotoviti, da bo gradbišče urejeno v skladu z varnostnim načrtom. Načrte izvajalec preda v potrditev naročniku pet dni pred začetkom gradnje. </t>
  </si>
  <si>
    <t>Projektantski nadzor in usklajevanje projekta z dejansko ugotovljenim stanjem na terenu.</t>
  </si>
  <si>
    <t>ura</t>
  </si>
  <si>
    <t>Geomehanski nadzor.</t>
  </si>
  <si>
    <t>Nadzor upravljalca elektro omrežja (Elektro Gorenjska).</t>
  </si>
  <si>
    <t>Nadzor upravljalca TK omrežja (Telekom Slovenije).</t>
  </si>
  <si>
    <t>RAZNA DELA skupaj:</t>
  </si>
  <si>
    <t>RAZNA DELA</t>
  </si>
  <si>
    <t>KOMUNALNA INFRASTRUKTURA NA OBMOČJU</t>
  </si>
  <si>
    <t>Čiščenje in hladni obrizg asfalta pri stikovanju obstoječega z novim.</t>
  </si>
  <si>
    <t>ZAKLJUČNA DELA</t>
  </si>
  <si>
    <t>ZAKLJUČNA DELA skupaj:</t>
  </si>
  <si>
    <t>FEKALNA KANALIZACIJA SKUPAJ:</t>
  </si>
  <si>
    <t>SN IN NN OMREŽJE - GRADBENA DELA SKUPAJ:</t>
  </si>
  <si>
    <t xml:space="preserve">RAZNA DELA </t>
  </si>
  <si>
    <t>Priprava in ogranizacija gradbišča z gradbiščno tablo vključno z vsemi potrebnimi deli na celotnem območju  predvidene komunalne infrastrukture. V tej postavki je potrebno zajeti tudi stroške začasnih dovoznih poti ter vzpostavitev v prvotno stanje. Izvajalec si mora ogledati trase/območje predvidene infrastrukture in v to postavko vključiti vsa potrebna dela pri organizaciji, pripravi, zavarovanju in čiščenju gradbišča. V postavki vključiti tudi zavarovanje okoliških objektov in gradbišč pred morebitnimi poškodbami v času gradnje.</t>
  </si>
  <si>
    <t>- 2 PVC cevi Ø 110 mm TK.</t>
  </si>
  <si>
    <t>Kombiniran izkop jarka v terenu III. - IV. ktg., širina dna izkopa 0,55 m, v globini 1,00 m, niveliranje dna jarka, izdelava podloge s presejanim peskom debeline 10 cm, dobava in polaganje PVC cevi, z obsipom s peskom 10 cm nad temenom cevi, obbetoniranjem cevi 10 cm nad robom cevi na spojih in pod povoznimi površinami z betonom C 12/15, zasip z izkopanim materialom z nabijanjem v plasteh, položitev opozorilnega traku, čiščenje in planiranje trase, nakladanje viška materiala na kamion in odvoz na deponijo z vsemi stroški za naslednje vrste kabelskih tras:</t>
  </si>
  <si>
    <t>Izkop jame v terenu III. - IV. ktg. in vkop tipskega kandelabrskega temelja (dxšxv) 90x50x90 cm z luknjo Ø 23 cm za natik kandelabra, skupaj z jaškom z LTŽ pokrovom, kot  VIPRO ali enakovreden. Kandelaber zalit z betonom za nabrekanje.</t>
  </si>
  <si>
    <t xml:space="preserve">Popis izdelala: </t>
  </si>
  <si>
    <t>Izdelava geodetskega načrta izvedenih del (z vsemi potrebnimi geodetskimi podatki za izdelavo PID (geodetski posnetek izvedenega stanja, izvedenih komunalnih vodov, izmero izvedenih komunalnih vodov in jaškov), predani v 6 izvodih tiskane oblike in v digitalni obliki, ki mora biti izdelan v skladu z veljavno zakonodajo.</t>
  </si>
  <si>
    <t>Matej Mozetič, dipl.gosp.inž.</t>
  </si>
  <si>
    <t>EU-KOS DN125 sidrni spoj in neizvlečno tesnilo</t>
  </si>
  <si>
    <t>F-KOS DN100</t>
  </si>
  <si>
    <t>MMA - KOS DN100/100 sidrni spoj in neizvlečno tesnilo</t>
  </si>
  <si>
    <t>MMA - KOS DN125/100 sidrni spoj in neizvlečno tesnilo</t>
  </si>
  <si>
    <t>MMK KOS 11° DN125 sidrni spoj in neizvlečno tesnilo</t>
  </si>
  <si>
    <t>Križna sponka  Fe-Zn na izvodih za ozemljitev kandelabrov, zaščitena s protikorozijskim premazom.</t>
  </si>
  <si>
    <t>Izdelava projekta izvedenih del (PID) električnih inštalacij</t>
  </si>
  <si>
    <t>K 130580</t>
  </si>
  <si>
    <t>Naročnik:</t>
  </si>
  <si>
    <t>OBČINA BLED</t>
  </si>
  <si>
    <t>Cesta svobode 13</t>
  </si>
  <si>
    <t>4260 Bled</t>
  </si>
  <si>
    <t>OBMOČJU ZN KORITNO - POLICA</t>
  </si>
  <si>
    <t>ZN KORITNO - POLICA</t>
  </si>
  <si>
    <t>- cev DN 500 mm</t>
  </si>
  <si>
    <t>- PVC cev DN 300 mm</t>
  </si>
  <si>
    <t>Izvedba prečkanj (križanj) kanalizacije z obstoječim vodom, v zaščitni cevi, z zavarovanjem obstoječega voda pri izkopu, med gradnjo in pri zasipu, komplet z ročnim izkopom, zavarovanjem s cevjo ter obbetoniranjem zaščitne cevi:</t>
  </si>
  <si>
    <t xml:space="preserve">- križanje z obstoječim z obstoječim NN vodom v zaščitni cevi PE DN 160 </t>
  </si>
  <si>
    <t>- križanje z obstoječim z obstoječim plinovodom v zaščitni cevi PE DN 160</t>
  </si>
  <si>
    <t>Dobava in izdelava skalne zložbe na brežini in delu dna struge na mestu izpusta meteorne kanalizacije v vodotok Save Dolinke:
lomljen kamen Ø 30-50 cm v betonu na brežini in dnu rečne struge v debelini 50 cm, širini 3 m in dolžini 8 m, kompletno s potrebnim predhodnim čiščenjem struge, zemeljskimi deli in začasno preusmeritev vodotoka. Komplet z dobavo in vgradnjo protipovratne lopute iz nerjavečega materiala za cev DN500.</t>
  </si>
  <si>
    <t>Dobava in vgraditev revizijskega jaška iz cevi iz umetnih snovi DN 800 mm, globine do 2,0 m, s pripadajočo lestvijo, muldo in koritnicami za priključevanje hišnih priključkov in drugih kanalov, podbetoniranje jaška. Zgornji del jaška se zaključi s konusom.</t>
  </si>
  <si>
    <t>Dobava in vgraditev revizijskega jaška iz cevi iz umetnih snovi DN 1000 mm, globine od 3,0 do 3,5 m, s pripadajočo lestvijo, muldo in koritnicami za priključevanje hišnih priključkov in drugih kanalov, podbetoniranje jaška. Zgornji del jaška se zaključi s konusom.</t>
  </si>
  <si>
    <t>Izdelava odcepa za hišni priključek s priklopom na jašek, kompletno z vsemi pripadajočimi gradbenimi deli, vključno s povrnitvijo v obstoječe stanje, pripravljalnimi in zaključnimi deli ter dobavo in montažo potrebnih kosov:</t>
  </si>
  <si>
    <t>- koleno pod kotom 45°</t>
  </si>
  <si>
    <t>- cev DN 160 (notranji premer) v dolžini 5 - 7 m</t>
  </si>
  <si>
    <r>
      <t xml:space="preserve">- čep </t>
    </r>
    <r>
      <rPr>
        <sz val="10"/>
        <rFont val="Calibri"/>
        <family val="2"/>
        <charset val="238"/>
      </rPr>
      <t>Ø</t>
    </r>
    <r>
      <rPr>
        <sz val="10"/>
        <rFont val="Arial CE"/>
        <family val="2"/>
        <charset val="238"/>
      </rPr>
      <t xml:space="preserve"> 160 na koncu cevi</t>
    </r>
  </si>
  <si>
    <t>Izdelava priključka novopredvidene kanalizacije na obstoječo, upoštevati material ter vsa pripravljalna, zaključna in druga dela.</t>
  </si>
  <si>
    <t>Izdelava prevezave obstoječe delujoče kanalizacije na novopredvideno kanalizacijo - jašek, upoštevati material ter vsa pripravljalna, zaključna in druga dela.</t>
  </si>
  <si>
    <t>- križanje z obstoječim vodovodom v zaščitni cevi PE DN200</t>
  </si>
  <si>
    <t xml:space="preserve">- križanje z obstoječim z obstoječim TK in KKS vodom v zaščitni cevi PE DN 160 </t>
  </si>
  <si>
    <t>kpl.</t>
  </si>
  <si>
    <t>Izdelava priključka tlačnega voda na obstoječi jašek komplet z vsemi potrebnimi deli in fazonskimi kosi (izdelava priključka tlačnega voda po smernicah, kompletno z obdelavo preboja).</t>
  </si>
  <si>
    <t>KANALIZACIJSKA DELA - strojna dela</t>
  </si>
  <si>
    <t>kos: 2</t>
  </si>
  <si>
    <t>Črpalčni komplet po zgornjem opisu</t>
  </si>
  <si>
    <r>
      <t xml:space="preserve">FF-kos:
</t>
    </r>
    <r>
      <rPr>
        <sz val="10"/>
        <rFont val="Arial"/>
        <family val="2"/>
        <charset val="238"/>
      </rPr>
      <t>Dobava in montaža FF-kosa iz nerjavnega jekla AlSI 304, mere po EN 1563, prirobnice po EN 1092-2; s spojnim in tesnilnim materialom; PN 16</t>
    </r>
  </si>
  <si>
    <t xml:space="preserve">  DN 80 / 1000</t>
  </si>
  <si>
    <r>
      <t>NL nožasti zasun - prirobnični:</t>
    </r>
    <r>
      <rPr>
        <sz val="10"/>
        <rFont val="Arial"/>
        <family val="2"/>
        <charset val="238"/>
      </rPr>
      <t xml:space="preserve">
Dobava in montaža NL nožastega zasuna z mehkim tesnenjem za zapiranje pretoka vode s kolesom za zasun; prirobnične izvedbe, s protiprirobnicami ter s tesnilnim materialom; PN 16</t>
    </r>
  </si>
  <si>
    <t xml:space="preserve">  DN 80</t>
  </si>
  <si>
    <r>
      <t xml:space="preserve">NL MJ spojka:
</t>
    </r>
    <r>
      <rPr>
        <sz val="10"/>
        <rFont val="Arial"/>
        <family val="2"/>
        <charset val="238"/>
      </rPr>
      <t>Dobava in montaža spojke iz NL po EN 14901 z zateznim obočem in tesnilom EPDM-varioseal za spoj NL cevi s PE cevjo; prašni epoksidni površinski premaz; s spojnim in tesnilnim materialom; PN 16</t>
    </r>
  </si>
  <si>
    <t>Ustreza: Georg Fischer, Multi/Joint 3000 (DN50-DN300) ali podobno</t>
  </si>
  <si>
    <r>
      <t xml:space="preserve">Opozorilni trak:
</t>
    </r>
    <r>
      <rPr>
        <sz val="10"/>
        <rFont val="Arial"/>
        <family val="2"/>
        <charset val="238"/>
      </rPr>
      <t>Dobava in polaganje opozorilnega traku iz PE folije modre barve, z natisnjenim tekstom "Kanalizacija", s kovinskim vložkom</t>
    </r>
  </si>
  <si>
    <r>
      <t xml:space="preserve">Cev za odduh črpalnega jaška:
</t>
    </r>
    <r>
      <rPr>
        <sz val="10"/>
        <rFont val="Arial"/>
        <family val="2"/>
        <charset val="238"/>
      </rPr>
      <t>Dobava in montaža cevi za odduh črpalnega jaška iz nerjavnega jekla AlSI 304</t>
    </r>
  </si>
  <si>
    <t>DN100</t>
  </si>
  <si>
    <r>
      <t xml:space="preserve">Vezava črpališča:
</t>
    </r>
    <r>
      <rPr>
        <sz val="10"/>
        <rFont val="Arial"/>
        <family val="2"/>
        <charset val="238"/>
      </rPr>
      <t>Dodatek za vezavo opreme iz popisa v jašku, skupaj s potrebnim pritrdilnim, obešalnim in tesnilnim materialom</t>
    </r>
  </si>
  <si>
    <r>
      <t xml:space="preserve">Zagon črpališča:
</t>
    </r>
    <r>
      <rPr>
        <sz val="10"/>
        <rFont val="Arial"/>
        <family val="2"/>
        <charset val="238"/>
      </rPr>
      <t>Zagon in poskusno obratovanje črpališča</t>
    </r>
  </si>
  <si>
    <r>
      <t xml:space="preserve">Drobni material:
</t>
    </r>
    <r>
      <rPr>
        <sz val="10"/>
        <rFont val="Arial"/>
        <family val="2"/>
        <charset val="238"/>
      </rPr>
      <t>Drobni pritrdilni, obešalni in tesnilni material</t>
    </r>
  </si>
  <si>
    <r>
      <t>Tlačni preizkus:</t>
    </r>
    <r>
      <rPr>
        <sz val="10"/>
        <rFont val="Arial"/>
        <family val="2"/>
        <charset val="238"/>
      </rPr>
      <t xml:space="preserve">
Tlačni in tesnostni preizkus tlačnih napeljav, izveden po navodilih iz načrta, izdaja poročila</t>
    </r>
  </si>
  <si>
    <r>
      <t>Manipulativni stroški:</t>
    </r>
    <r>
      <rPr>
        <sz val="10"/>
        <rFont val="Arial"/>
        <family val="2"/>
        <charset val="238"/>
      </rPr>
      <t xml:space="preserve">
Stroški transporta, ostali manipulativni stroški in stroški zavarovanja</t>
    </r>
  </si>
  <si>
    <t>KANALIZACIJSKA DELA - strojna dela skupaj:</t>
  </si>
  <si>
    <t>VI.</t>
  </si>
  <si>
    <t>KANALIZACIJSKA DELA - električne inštalacije</t>
  </si>
  <si>
    <t>Gradbena dela in material</t>
  </si>
  <si>
    <t xml:space="preserve"> - Direktni trifazni univerzalni števec delovne energije z odklopnikom,  tip ZMF120BtFs2 (5-85A) s komunikacijskim vmesnikom AD-FP91D140 (notranja ura, PLC, M-BUS, krmiljenje odklopnika)</t>
  </si>
  <si>
    <t xml:space="preserve">kos </t>
  </si>
  <si>
    <t xml:space="preserve"> - sponke, drobni in vezni material</t>
  </si>
  <si>
    <t xml:space="preserve"> - I+II stopenjska 3F+N prenapetostna zaščita s 
   signalizacijo izpada faz</t>
  </si>
  <si>
    <t xml:space="preserve"> - fi stikalo 40/0,03 + avtomatski ponovni vklop</t>
  </si>
  <si>
    <t xml:space="preserve"> - 1F vtičnica 16A za DIN letev</t>
  </si>
  <si>
    <t xml:space="preserve"> - 3F vtičnica 16A za DIN letev</t>
  </si>
  <si>
    <t xml:space="preserve"> - 24VDC releji,</t>
  </si>
  <si>
    <t xml:space="preserve"> - 3 položajno, 2 polno stikalo,</t>
  </si>
  <si>
    <t xml:space="preserve"> - dvojna LED indikacija za DIN letev,</t>
  </si>
  <si>
    <t xml:space="preserve"> - enojna LED indikacija za DIN letev,</t>
  </si>
  <si>
    <t xml:space="preserve">Krmiljenje in storitve: </t>
  </si>
  <si>
    <t xml:space="preserve"> - 24V/1,5A napajalnik + polnilec za akumulator 
  (24 urna avtonomija)</t>
  </si>
  <si>
    <t xml:space="preserve"> - 12V/7,2Ah akumulator</t>
  </si>
  <si>
    <t xml:space="preserve"> - programska oprema</t>
  </si>
  <si>
    <t xml:space="preserve"> - izdelava aplikacije v nadzornem programu</t>
  </si>
  <si>
    <t xml:space="preserve"> - izdelava in testiranje omare za NN priključek</t>
  </si>
  <si>
    <t xml:space="preserve"> - montaža in spustitev v pogon (delo, potni stroški in
   zagon).</t>
  </si>
  <si>
    <t xml:space="preserve">Merilna oprema: </t>
  </si>
  <si>
    <t xml:space="preserve"> - hidrostatični zvezni merilnik nivoja za 
   fekalne vode (0..2,5m, 10m kabla, 4..20mA) + plastična doza s filtrom</t>
  </si>
  <si>
    <t xml:space="preserve"> - nivojsko plovno stikalo za fekalne vode (v funkciji suhe zaščite in rezervnega delovanja na
   plovce)</t>
  </si>
  <si>
    <t xml:space="preserve"> - zaščitna plastična cev za sondi 50mm</t>
  </si>
  <si>
    <t>Instalacijski kabel uvlečen v kabelsko kanalizacijo</t>
  </si>
  <si>
    <t>Izdelava ustreznih ploščic s podatki o kablu</t>
  </si>
  <si>
    <t>Križna sponka namenjena izvedbi spojev med ploščatimi vodniki do širine 30 mm KON01</t>
  </si>
  <si>
    <t>KANALIZACIJSKA DELA - gradbena dela skupaj:</t>
  </si>
  <si>
    <t>VII.</t>
  </si>
  <si>
    <t>Vsi stroški razpiranja gradbene jame, ki zagotavlja varno delo, kot tudi dodatek za otežkočen izkop v predmetnem jarku</t>
  </si>
  <si>
    <t>Široki strojni izkop materiala III.ktg (pod predvideno novo cestno površino), izkop za nov ustroj (plast debeline 70 cm) v globini do 1,2m, nakladanje materiala na transportno sredstvo, odvoz na začasno deponijo.</t>
  </si>
  <si>
    <t>VODOVOD - OBNOVA V OBSTOJEČI CESTI</t>
  </si>
  <si>
    <t>Izdelava odcepa za hišni priključek s priklopom na cev, kompletno z vsemi pripadajočimi gradbenimi deli, vključno s povrnitvijo v obstoječe stanje, pripravljalnimi in zaključnimi deli ter dobavo in montažo potrebnih kosov:</t>
  </si>
  <si>
    <t>- fazonski odcep DN200/160 pod kotom 45°</t>
  </si>
  <si>
    <t xml:space="preserve">MONTAŽNA DELA IN MATERIAL </t>
  </si>
  <si>
    <t>Dobava in montaža nadzemnega hidranta lomljive izvedbe dolžine L=1,25m po EN 14384 oz. EN 1074-6, PN 16, s spojnim in tesnilnim materialom, v sestavi:_x000D__x000D_
- 2 kpl. - stabilna spojka DN 80 tip C po DIN 14317/1 iz aluminija, s pokrovom na verižici,_x000D__x000D_
- stabilna spojka DN 80 tip B po DIN 14318 iz aluminija, s pokrovom na verižici,_x000D__x000D_
- stojna cev iz debelostenskega nerjavečega jekla po EN 1503-3,_x000D__x000D_
- prožilna cev 1" iz nerjavečega jekla,_x000D__x000D_
- konusni ventil hidranta iz nerjavečega jekla,_x000D__x000D_
- varnostni izpustni ventil 1",_x000D__x000D_
- hidrantni podstavek (N-kos)  iz jeklene litine s prirobnico DN 80; PN 10/16 po EN 1092-2;</t>
  </si>
  <si>
    <t>FF-KOS DN125, L=800</t>
  </si>
  <si>
    <t>FFR-KOS DN125/100</t>
  </si>
  <si>
    <t>FFR-KOS DN125/50</t>
  </si>
  <si>
    <t>MMA - KOS DN125/80 sidrni spoj in neizvlečno tesnilo</t>
  </si>
  <si>
    <t>MMA - KOS DN100/80 sidrni spoj in neizvlečno tesnilo</t>
  </si>
  <si>
    <t>MMA - KOS DN100/50 sidrni spoj in neizvlečno tesnilo</t>
  </si>
  <si>
    <t>MMK KOS 11° DN100 sidrni spoj in neizvlečno tesnilo</t>
  </si>
  <si>
    <t>MMK KOS 22,5° DN100 sidrni spoj in neizvlečno tesnilo</t>
  </si>
  <si>
    <t>MMK KOS 30° DN100 sidrni spoj in neizvlečno tesnilo</t>
  </si>
  <si>
    <t>MMK KOS 45° DN100 sidrni spoj in neizvlečno tesnilo</t>
  </si>
  <si>
    <t>T-KOS DN125/125</t>
  </si>
  <si>
    <t>T-KOS DN125/100</t>
  </si>
  <si>
    <t>T-KOS DN100/50</t>
  </si>
  <si>
    <t>DN 80</t>
  </si>
  <si>
    <t>ZOBATA SPOJKA DN90</t>
  </si>
  <si>
    <t>ZOBATA SPOJKA DN50</t>
  </si>
  <si>
    <t>PODTALNI ZRAČNIK DN50</t>
  </si>
  <si>
    <t>Dobava in vgradnja teleskopske cestne kape DN125 iz duktilne litine s protihrupnim vložkom in tečajem proti kraji. Pokrov prilagodljiv po naklonu minimalno 4°, razred nosilnosti D400 zapisan na pokrovu kape. Kapa izdelana po standardu EN 124. Komplet z ustreznim betonskim podstavkom in prilagajanjem na končno višino terena.</t>
  </si>
  <si>
    <t>Dobava in montaža objemnega navrtnega zasuna za NL cev DN/ID 125 mm za izdelavo navrtave za cev PE DN/OD 32 mm. Objemni navrtni zasun mora vključevati sedlo z zasunom ter vulkanizirano streme, vrtljivo koleno in teleskopsko vgradilno garnituro.</t>
  </si>
  <si>
    <t>Dobava in montaža objemnega navrtnega zasuna za NL cev DN/ID 100 mm za izdelavo navrtave za cev PE DN/OD 32 mm. Objemni navrtni zasun mora vključevati sedlo z zasunom ter vulkanizirano streme, vrtljivo koleno in teleskopsko vgradilno garnituro.</t>
  </si>
  <si>
    <t>Izvedba priključka novega na obstoječi cevovod (rezanje, odstranitev in prevezava starega cevovoda v obstoječih jaških). Prenos, nalaganje in odvoz odpadnega materiala na pooblaščeno deponijo po izbiri izvajalca, vključno z vsemi stroški deponiranja.</t>
  </si>
  <si>
    <t>- jašek notranjih dimenzij 1,50x1,00x1,85 m</t>
  </si>
  <si>
    <t>Dobava in polaganje polietilenske vodovodne cevi za hidrant PE100  PN16 d90 x 8,2mm.</t>
  </si>
  <si>
    <r>
      <t xml:space="preserve">Vezava jaška:
</t>
    </r>
    <r>
      <rPr>
        <sz val="10"/>
        <rFont val="Arial"/>
        <family val="2"/>
        <charset val="238"/>
      </rPr>
      <t>Dodatek za vezavo nove opreme iz popisa v jašku, skupaj s potrebnim pritrdilnim, obešalnim in tesnilnim materialom.</t>
    </r>
  </si>
  <si>
    <t>Dobava in polaganje polietilenske zaščitne vodovodne cevi za hišne priključke PE 80  PN8 d50 x 3mm.</t>
  </si>
  <si>
    <t>Dobava in polaganje polietilenske vodovodne cevi za hišne priključke PE 100 dimenzije d32 x 3mm, izdelane po SIST ISO 4427, PN 16, spajanje z elektrovarilnimi spojkami.</t>
  </si>
  <si>
    <t>MMK KOS 22° DN100 sidrni spoj in neizvlečno tesnilo</t>
  </si>
  <si>
    <t>VODOVOD - NOVO</t>
  </si>
  <si>
    <t>Dobava in vgradnja čepov na PVC cevi Ø 110 mm na zaključkih tras gradnje.</t>
  </si>
  <si>
    <t>- križanje z obstoječim z obstoječim vodovodom v zaščitni cevi PE DN 160</t>
  </si>
  <si>
    <r>
      <t xml:space="preserve">Črpalični set za odpadne, fekalne vode : ČRP1
</t>
    </r>
    <r>
      <rPr>
        <sz val="10"/>
        <rFont val="Arial"/>
        <family val="2"/>
        <charset val="238"/>
      </rPr>
      <t>Dobava, montaža in zagon črpaličnega seta za odpadne - fekalne vode, v sestavi:</t>
    </r>
  </si>
  <si>
    <t xml:space="preserve">Potopna črpalka za sanitarne odpadne vode, mokre izvedbe z možnostjo izvleka z nivoja terena z naslednjimi karakteristikami:
Pretok v delovni točki Q: 5,0 l/s
Tlačna višina v delovni točki H: 30 m
Tip tekača: super wortex
Prosti prehod za trde delce min. : 80 mm
Tlačni priključek DN 80
Priključna napetost U: 400 V
Moč elektromotorja P: 12,3 kW
Nazivni tok I: 63 A
Vrsta zagona: mehki zagon
Vrsta elektromotorja: potopni
Minimalno dovoljeno število vklopov 15/h. 
Dobava vključno z pripadajočim podstavkom za mokro vgradnjo. Izvlek črpalke po dveh vodilnih drogovih. </t>
  </si>
  <si>
    <t>Kot naprimer: WILO, Rexa PRO V08DA-246/EAD0x2-T0105-540-O ali enakovredno:</t>
  </si>
  <si>
    <t xml:space="preserve">- tipska stikalna omara z regulacijo delovanja dveh črpalk
- z napajalnim in signalnim kablom, 
- z vsem pripadajočim pritrdilnim in tesnilnim materialom in izjavami skladnosti.
- z nerjavečo verigo dolžine cca 10 m </t>
  </si>
  <si>
    <t xml:space="preserve">  DN 80 / 1550</t>
  </si>
  <si>
    <r>
      <t xml:space="preserve">Hlačni kos:
</t>
    </r>
    <r>
      <rPr>
        <sz val="10"/>
        <rFont val="Arial"/>
        <family val="2"/>
        <charset val="238"/>
      </rPr>
      <t>Dobava in montaža hlačnega kosa iz nerjavnega jekla AlSI 304, mere po EN 1563, prirobnice po EN 1092-2; s spojnim in tesnilnim materialom; PN 16</t>
    </r>
  </si>
  <si>
    <t xml:space="preserve">  DN 80/ DN 80</t>
  </si>
  <si>
    <r>
      <t xml:space="preserve">Priključek za ispiranje:
</t>
    </r>
    <r>
      <rPr>
        <sz val="10"/>
        <rFont val="Arial"/>
        <family val="2"/>
        <charset val="238"/>
      </rPr>
      <t>Dobava in montaža priključka za ispiranje za montažo na cev iz nerjavnega jekla AlSI 304, v sestavi krogelne pipe DN50 ter gasilsko spojko C, s spojnim in tesnilnim materialom; PN 16</t>
    </r>
  </si>
  <si>
    <t xml:space="preserve">  DN 50</t>
  </si>
  <si>
    <r>
      <t>NL protipovratni ventil - prirobnični:</t>
    </r>
    <r>
      <rPr>
        <sz val="10"/>
        <rFont val="Arial"/>
        <family val="2"/>
        <charset val="238"/>
      </rPr>
      <t xml:space="preserve">
Dobava in montaža NL protipovratnega ventila za hladno vodo; prirobnične izvedbe, s protiprirobnicami ter s tesnilnim materialom; PN 16</t>
    </r>
  </si>
  <si>
    <t xml:space="preserve">  DN 80 / (84 - 105)</t>
  </si>
  <si>
    <t xml:space="preserve">  DN 80 (d 90 x 8,2 mm)</t>
  </si>
  <si>
    <r>
      <t>Zakoličba in posnetek:</t>
    </r>
    <r>
      <rPr>
        <sz val="10"/>
        <rFont val="Arial"/>
        <family val="2"/>
        <charset val="238"/>
      </rPr>
      <t xml:space="preserve">
Zakoličba osi vodovoda, postavitev profilov, posnetek in vris vodovoda v kataster komunalnih vodov</t>
    </r>
  </si>
  <si>
    <r>
      <t>Pripravljalna in zaključna dela:</t>
    </r>
    <r>
      <rPr>
        <sz val="10"/>
        <rFont val="Arial"/>
        <family val="2"/>
        <charset val="238"/>
      </rPr>
      <t xml:space="preserve">
Pripravljalna dela, zarisovanje tras, poskusno obratovanje, regulacija armatur in zaključna dela</t>
    </r>
  </si>
  <si>
    <t>Nadzor upravljalca plinovoda (Adria plin).</t>
  </si>
  <si>
    <t>Nadzor upravljalca vodovoda (Infrastruktura Bled).</t>
  </si>
  <si>
    <t>Izdelava projekta izvedenih del (PID ) z vsemi geodetskimi podatki  - predani v 5 izvodih tiskane oblike in v digitalni obliki, ki mora biti izdelan v skladu z veljavno zakonodajo. 
Vsi morebitni stroški soglasij, dovoljenj ter dokumentacij, ki so pogoj za pridobitev uporabnega dovoljenja, so vključeni v ceno in se ne zaračunavajo posebej. Izdelava elaborata za zbirni kataster gospodarske javne infrastrukture (ZK Gji) in oddaja na GURS.</t>
  </si>
  <si>
    <t>oktober, 2018</t>
  </si>
  <si>
    <t>Dobava in polaganje granitnih kock 8x8x8cm po 5 v vrsti (mulda širine 0,5m) komplet z betonsko podlago (C 8/10), in fugiranjem stikov z epoksi dilatacijsko fugirno maso odporno na sol in zmrzal. (položene ravno - širina fuge od 2 - 2,5 cm)</t>
  </si>
  <si>
    <t>- obrabni sloj - AC 11 surf B 50/70 A3 v deb. 4 cm</t>
  </si>
  <si>
    <t>- nosilni sloj - AC 22 base B 50/70 A3 v deb. 7 cm</t>
  </si>
  <si>
    <t xml:space="preserve">Dobava, razgrinjanje, planiranje in utrjevanje tamponskega drobljenca granulacije 0 - 32 mm v debelini minimalno 25 cm, utrjevanje do potrebne zbitosti (Ev2 ≥ 120 MPa). </t>
  </si>
  <si>
    <t>Dobava, razgrinjanje in planiranje kamnitega nasipnega materiala, granulacije 0-100 mm v debelini cca 50 cm ter utrjevanje do potrebne trdnosti (Ev2 ≥ 80 MPa). Vgrajevanje v slojih največ do 30 cm.</t>
  </si>
  <si>
    <t>Barvanje cestnih označb z belo enokomponentno barvo za asfalt:</t>
  </si>
  <si>
    <t>-5112 - robna neprekinjena bela črta širine 10 cm,</t>
  </si>
  <si>
    <t>-5211 - široka neprekinjena bela črta širine 50 cm,</t>
  </si>
  <si>
    <t>-2102 -  ustavi</t>
  </si>
  <si>
    <t>-2421 - območje omejene hitrosti na 30 km/h</t>
  </si>
  <si>
    <t>-2422 - konec območja omejene hitrosti na 30 km/h</t>
  </si>
  <si>
    <t>TRANSFORMATORSKA POSTAJA</t>
  </si>
  <si>
    <t>Zakoličba objekta.</t>
  </si>
  <si>
    <t>Izkop gradbene jame v terenu III.-IV. ktg., dimenzij 6,50×5,50×1,50 m, izdelava tamponske podlage v debelini 0,2 m in temeljne - podložne plošče dimenzij 4,20x4,90 m z betonom C25/30 debeline 0,20 m z armaturo, izravnava na globino 1,10 m ter zasutje jame po končanih delih.</t>
  </si>
  <si>
    <t>TRANSFORMATORSKA POSTAJA skupaj:</t>
  </si>
  <si>
    <t>- 2 PVC cevi Ø 50 mm TK.</t>
  </si>
  <si>
    <t>- 1 PVC cevi Ø 110 mm TELEMACH</t>
  </si>
  <si>
    <t>- 1 PVC cevi Ø 63 mm TELEMACH</t>
  </si>
  <si>
    <t>TK OMREŽJE (Telekom in Telemach) - gradbena dela</t>
  </si>
  <si>
    <r>
      <t xml:space="preserve">Kombiniran izkop jarka v terenu III. - IV. ktg., širina dna izkopa 0,30 m, v globini 1,00 m, niveliranje dna jarka, izdelava podloge s presejanim peskom, polaganje PE-HD EL cevi </t>
    </r>
    <r>
      <rPr>
        <b/>
        <sz val="10"/>
        <rFont val="Arial"/>
        <family val="2"/>
        <charset val="238"/>
      </rPr>
      <t>1x Ø 75</t>
    </r>
    <r>
      <rPr>
        <sz val="10"/>
        <rFont val="Arial"/>
        <family val="2"/>
        <charset val="238"/>
      </rPr>
      <t xml:space="preserve"> mm, z obbetoniranjem cevi 10 cm nad robom cevi na spojih in pod povoznimi površinami z betonom C 12/15,  zasip z izkopanim materialom z nabijanjem v plasteh, položitev opozorilnega traku, čiščenje in planiranje trase, nakladanje viška materiala na kamion in odvoz na deponijo z vsemi stroški.</t>
    </r>
  </si>
  <si>
    <r>
      <t>Ravni kandelaber za natik, vroče pocinkan, barvan z barvo antracit siva MS-5, višine 10 m (9 m nad nivojem), opremljen s 5-polno priključno ploščo, podnožjem za varovalko 6,3A (tip. PVE5/16), vezno žico in vodnikom NYY-J 4x1,5 mm</t>
    </r>
    <r>
      <rPr>
        <vertAlign val="superscript"/>
        <sz val="10"/>
        <rFont val="Arial"/>
        <family val="2"/>
        <charset val="238"/>
      </rPr>
      <t>2</t>
    </r>
    <r>
      <rPr>
        <sz val="10"/>
        <rFont val="Arial"/>
        <family val="2"/>
        <charset val="238"/>
      </rPr>
      <t>, z vratci dimenzije 235x70 mm, izdelava spoja na kandelaber z dvema vijakoma M10.</t>
    </r>
  </si>
  <si>
    <r>
      <t>Ravni kandelaber za natik, vroče pocinkan, barvan z barvo antracit siva MS-5, višine 8 m (7 m nad nivojem), opremljen s 5-polno priključno ploščo, podnožjem za varovalko 6,3A (tip. PVE5/16), vezno žico in vodnikom NYY-J 4x1,5 mm</t>
    </r>
    <r>
      <rPr>
        <vertAlign val="superscript"/>
        <sz val="10"/>
        <rFont val="Arial"/>
        <family val="2"/>
        <charset val="238"/>
      </rPr>
      <t>2</t>
    </r>
    <r>
      <rPr>
        <sz val="10"/>
        <rFont val="Arial"/>
        <family val="2"/>
        <charset val="238"/>
      </rPr>
      <t>, z vratci dimenzije 235x70 mm, izdelava spoja na kandelaber z dvema vijakoma M10.</t>
    </r>
  </si>
  <si>
    <t xml:space="preserve">Vris kabla v v kataster komunalnih vodov - geodetski posnetek, ki mora ustrezati podlagam koncesionarja JR (Petrol)
</t>
  </si>
  <si>
    <t>Nadzor koncerionarja JR (Petrol) - pred pričetkom del se izvajalec  in predstavnik koncesionarja dogovorita o  koordinaciji in nadzoru del</t>
  </si>
  <si>
    <t>Postavitev prosto stoječe priključno merilne omarice PS-PMO dim. (VxŠxG) 1000x500x320 mm, komplet z izkopom, ustreznim betonskim temeljem dim. (VxŠxG) 800x500x420 mm z vgrajenimi 3x Stigmaflex cevmi fi 100 mm, zemeljskimi deli in opažem.</t>
  </si>
  <si>
    <t>Postavitev prosto stoječe krmilne omarice črpališča PS-KRM, komplet z izkopom, ustreznim betonskim temeljem dim. (VxŠxG) 800x800x420 mm z vgrajenimi 3x Stigmaflex cevmi fi 100 mm, zemeljskimi deli in opažem.</t>
  </si>
  <si>
    <t>Trasiranje nove kabelske kanalizacije v naselju</t>
  </si>
  <si>
    <r>
      <t xml:space="preserve">Kombiniran izkop jarka v zemlji 3-4. kategorije dimenzije 0,25×1 m, niveliranje dna jarka, izdelava podloge s presejanim peskom, polaganje PE-HD cevi Stigmaflex 1x </t>
    </r>
    <r>
      <rPr>
        <sz val="10"/>
        <rFont val="Arial"/>
        <family val="2"/>
        <charset val="238"/>
      </rPr>
      <t>Ø</t>
    </r>
    <r>
      <rPr>
        <sz val="10"/>
        <rFont val="Arial CE"/>
        <family val="2"/>
        <charset val="238"/>
      </rPr>
      <t xml:space="preserve"> 110 mm, z obbetoniranjem cevi na spojih 10 cm nad robom cevi, položitev opozorilnega traku, zasip z izkopanim materialom z nabijanjem v plasteh, betoniranje vrhnje plasti globine 30 cm, odvoz odvečnega materiala, čiščenje in planiranje trase.</t>
    </r>
  </si>
  <si>
    <t>Nepredvidena dela</t>
  </si>
  <si>
    <t>Manipulativni stroški in stroški transporta</t>
  </si>
  <si>
    <t>Gradbena dela električnih instalacij skupaj:</t>
  </si>
  <si>
    <t>Elektromontažna dela in material</t>
  </si>
  <si>
    <r>
      <t xml:space="preserve">Tipska prosto stoječa priključna merilna omarica </t>
    </r>
    <r>
      <rPr>
        <b/>
        <sz val="10"/>
        <rFont val="Arial CE"/>
        <charset val="238"/>
      </rPr>
      <t>PS-PMO</t>
    </r>
    <r>
      <rPr>
        <sz val="10"/>
        <rFont val="Arial CE"/>
        <family val="2"/>
        <charset val="238"/>
      </rPr>
      <t xml:space="preserve"> iz priključnega in merilnega dela, streha, z vrati s ključavnico, IP66.
Tip omarice SLPS601100 (SCHRACK ali enakovredna), dim. V1000xŠ500xG320, montaža na betonski podstavek.</t>
    </r>
  </si>
  <si>
    <t xml:space="preserve"> - Dobava in vgradnja elektro merilne opreme v PS-PMO skladno z veljavno tipizacijo omrežnih priključkov in merilnih mest ter izvedba merilnih protokolov in izdaja merilnega poročila.</t>
  </si>
  <si>
    <t xml:space="preserve"> - varovalčni ločilnik NV1/3/250A</t>
  </si>
  <si>
    <t xml:space="preserve"> - NV varovalčni vložek 80A</t>
  </si>
  <si>
    <t xml:space="preserve"> - Napisna ploščica s podatki po zahtevah Elektro Gorenjska </t>
  </si>
  <si>
    <r>
      <t xml:space="preserve">Tipska prosto stoječa krmilna omarica črpališča 
</t>
    </r>
    <r>
      <rPr>
        <b/>
        <sz val="10"/>
        <rFont val="Arial CE"/>
        <charset val="238"/>
      </rPr>
      <t>R-KRM</t>
    </r>
    <r>
      <rPr>
        <sz val="10"/>
        <rFont val="Arial CE"/>
        <charset val="238"/>
      </rPr>
      <t xml:space="preserve">, s strešico, z vrati s ključavnico, IP66, dim. V1000xŠ800xG320, montaža na betonski podstavek. </t>
    </r>
  </si>
  <si>
    <t xml:space="preserve"> - izbirno stikalo agregat - omrežje 63 A "1-0-2"</t>
  </si>
  <si>
    <t xml:space="preserve"> - vtičnica zunanja za agregat CEE 63 A, 5p, s pokrovom IP67</t>
  </si>
  <si>
    <t xml:space="preserve"> - kontrolnik izpada faz RM17-T</t>
  </si>
  <si>
    <t xml:space="preserve"> - termostat + 50 W grelec</t>
  </si>
  <si>
    <t xml:space="preserve"> - instalacijski odklopnik 3P-C63A</t>
  </si>
  <si>
    <t xml:space="preserve"> - instalacijski odklopnik 1P-C2A</t>
  </si>
  <si>
    <t xml:space="preserve"> - instalacijski odklopnik 2P-C4A</t>
  </si>
  <si>
    <t xml:space="preserve"> - instalacijski odklopnik 1P-C6A</t>
  </si>
  <si>
    <t xml:space="preserve"> - instalacijski odklopnik 3P-C16A</t>
  </si>
  <si>
    <t xml:space="preserve"> - mehki zagon MCD s funkcijo  "kick start" za 12,3 kW motor</t>
  </si>
  <si>
    <t xml:space="preserve"> - motorska zaščitno stikalo za črpalko 12,3 kW s pomožnim kontaktom,</t>
  </si>
  <si>
    <t xml:space="preserve"> - termična zaščita za črpalko 12,3 kW </t>
  </si>
  <si>
    <t xml:space="preserve"> - kontaktor 3P(3NO), 25A, 230V</t>
  </si>
  <si>
    <t xml:space="preserve"> - svetilka za osvetlitev stikalnega bloka 
   LED, 12VDC </t>
  </si>
  <si>
    <t xml:space="preserve"> - ostali material (sponke, kanali, DIN letve, ožičenje, predal za
   dokumentacijo).</t>
  </si>
  <si>
    <t xml:space="preserve"> - krmilnik CU362
   komunikacija: GPRS,RS-485, RS-232, Ethernet
   digitalni vhodi: 3
   relejski izhodi: 2
   analogni vhodi: 3
   povezava z rez. akumulatorjem (UPS)
  GENIbus komunikacija (RS485)
  Ethernet povezava
  Povezava s fieldbus CIM moduli</t>
  </si>
  <si>
    <t xml:space="preserve"> - vhodno izhodni modul IO 351B</t>
  </si>
  <si>
    <t xml:space="preserve"> - GSM/GPRS antena</t>
  </si>
  <si>
    <t xml:space="preserve"> - izdelava in testiranje krmilne omare</t>
  </si>
  <si>
    <t>Zbiralnica v razvodnici za  glavno izenačitev potencialov, komplet z vgrajenimi priključnimi sponkami (GIP)</t>
  </si>
  <si>
    <t xml:space="preserve"> - NYY-J 4x50 mm2</t>
  </si>
  <si>
    <t xml:space="preserve"> - NSSHÖU 4x4 mm2</t>
  </si>
  <si>
    <t xml:space="preserve"> - H07 RN-F-J 3x1,5 mm2</t>
  </si>
  <si>
    <t xml:space="preserve"> - NSSHÖU 2x1,5 mm2</t>
  </si>
  <si>
    <t xml:space="preserve"> - Vodnik H07V-K 1x16 mm2 rumeno-zeleni (ozemljitve)</t>
  </si>
  <si>
    <t xml:space="preserve"> - Vodnik H07V-K 1x 6 mm2 rumeno-zeleni (ozemljitve)</t>
  </si>
  <si>
    <t>Priključek črpalk in nivojskih stikal</t>
  </si>
  <si>
    <t>Inštalacijska cev gibljiva/trda, od 16 do 63 mm2</t>
  </si>
  <si>
    <t>Uvod NN kablov v omarico PMO in KRM in priključitev ter povezava potrebnih ozemljitev</t>
  </si>
  <si>
    <t>Priključek kabla NAYY-J 4x35+2,5 mm2 na NN razdelilnik v TP, komplet s kabelsko glavo</t>
  </si>
  <si>
    <t>Pocinkani jekleni valjanec Fe-Zn 25x4mm</t>
  </si>
  <si>
    <t>Drobni nespecificirani material, nepredvidena dela</t>
  </si>
  <si>
    <t>Izvedba meritev električnih inštalacij in ozemljitev ter izdaja zapisnika</t>
  </si>
  <si>
    <t>Elektomontažna dela in material skupaj:</t>
  </si>
  <si>
    <t>Široki strojni izkop v terenu III.-IV. ktg, izkop v globini do 2,0 m, nakladanje materiala na transportno sredstvo, odvoz na stalno deponijo (deponijo pridobi izvajalec) ter plačilo vseh stroškov deponiranja.</t>
  </si>
  <si>
    <t>Široki strojni izkop v terenu III.-IV. ktg (pod obstoječo cesto), izkop v globini 80 cm, nakladanje materiala na transportno sredstvo, odvoz na stalno deponijo (deponijo pridobi izvajalec) ter plačilo vseh stroškov deponiranja.</t>
  </si>
  <si>
    <t>Odstranitev prometnih znakov, ogledal, napisnih tabel, rušitev temeljev in odvodz odpadnega materiala na stalno deponijo, shranitev znakov, tabel na začasni deponiji za čas del, ponovna postavitev na lokacijo po projektu kompletno z zemeljskimi deli in temelji.</t>
  </si>
  <si>
    <t>Površinski izkop humusa v debelini cca 20 cm, z nakladanjem na transportno sredstvo, odvozom na stalno deponijo in plačilom vseh stroškov deponiranja.</t>
  </si>
  <si>
    <t>Površinski izkop humusa v debelini cca 20 cm, z deponiranjem materiala na začasni gradbiščni deponiji. Ponovna uporaba humusa za ureditev okoliškega terena in zatravitev po zaključenih delih.</t>
  </si>
  <si>
    <t>-2102 - ustavi</t>
  </si>
  <si>
    <t>-5231 - prehod za pešce - beli pravokotniki širine 50 cm</t>
  </si>
  <si>
    <t>-5122 - robna prekinjena bela črta širine 10 cm,</t>
  </si>
  <si>
    <t>Polaganje obstoječih betonskih tlakovcev na uvozih (brez dobave) na peščeno podlago, komplet z izdelavo peščene podlage, z utrjevanjem in zastičenjem reg s kremenčevim peskom.</t>
  </si>
  <si>
    <t>Doplačilo za izdelavo asfaltnih muld</t>
  </si>
  <si>
    <t>Ozelenitev površin, dobava in sejanje travnega semena. Upoštevati pokrivanje sejane površine s tanko plastjo humusa in negovanje trave do popolne ozelenitve.</t>
  </si>
  <si>
    <t>Naprava podlage za zasejanje trave z nakladanjem humusa na kamion in dovozom iz začasne deponije, razstiranje v debelini cca 20 cm, ravnanje in ostala pomožna dela. Upoštevati tudi valjanje površine pred sejanjem trave.</t>
  </si>
  <si>
    <t xml:space="preserve">Široki strojni izkop peščenega nasutja (pod obstoječo cesto), izkop v globini 30 cm, nakladanje materiala na transportno sredstvo, odvoz na začasno deponijo, material se uporabi za kasnejše zasipanje jarkov. </t>
  </si>
  <si>
    <t>CESTA C1-C21</t>
  </si>
  <si>
    <t>-5111 - ločilna neprekinjena bela črta širine 12 cm,</t>
  </si>
  <si>
    <t>CESTI A IN B</t>
  </si>
  <si>
    <t>CESTA C1-C21 SKUPAJ:</t>
  </si>
  <si>
    <t>Zarez - odrez asfalta debeline cca 10 cm.</t>
  </si>
  <si>
    <t>Dvostranski zarez in rušenje obstoječega  asfalta ceste v debelini cca 11 cm, nalaganje ruševin na transportno sredstvo, odvoz v stalno deponijo po izboru izvajalca z vključenimi vsemi stroški deponiranja.</t>
  </si>
  <si>
    <t>Dobava in vgrajevanje asfalta:</t>
  </si>
  <si>
    <t xml:space="preserve">Dobava in vgradnja revizijskega jaška iz betonskih cevi Ø 80 cm, globine do 1,5 s težko povoznim LTŽ pokrovom z luknjami (nosilnost 40t, D400, z motivom rajske ptice Bled) premera 60 cm, na montažnem AB vencu. Kompletno z izdelavo podložnega betona C8/10, obbetoniranjem jaška iz betona C16/20, napravo mulde, fino obdelavo notranjosti, prebijanjem sten in izdelavo priključkov. </t>
  </si>
  <si>
    <t xml:space="preserve">Dobava in vgradnja revizijskega jaška iz betonskih cevi Ø 80 cm, globine do 2,0 s težko povoznim LTŽ pokrovom z luknjami (nosilnost 40t, D400, z motivom rajske ptice Bled) premera 60 cm, na montažnem AB vencu. Kompletno z izdelavo podložnega betona C8/10, obbetoniranjem jaška iz betona C16/20, napravo mulde, fino obdelavo notranjosti, prebijanjem sten in izdelavo priključkov. </t>
  </si>
  <si>
    <t xml:space="preserve">Dobava in vgradnja revizijskega jaška iz betonskih cevi Ø 80 cm, globine od 2,0 do 3,0 s težko povoznim LTŽ pokrovom z luknjami (nosilnost 40t, D400, z motivom rajske ptice Bled) premera 60 cm, na montažnem AB vencu. Kompletno z izdelavo podložnega betona C8/10, obbetoniranjem jaška iz betona C16/20, napravo mulde, fino obdelavo notranjosti, prebijanjem sten in izdelavo priključkov. </t>
  </si>
  <si>
    <t xml:space="preserve">Dobava in vgradnja revizijskega jaška iz betonskih cevi Ø 80 cm, globine od 3,0 do 3,5 s težko povoznim LTŽ pokrovom z luknjami (nosilnost 40t, D400, z motivom rajske ptice Bled) premera 60 cm, na montažnem AB vencu. Kompletno z izdelavo podložnega betona C8/10, obbetoniranjem jaška iz betona C16/20, napravo mulde, fino obdelavo notranjosti, prebijanjem sten in izdelavo priključkov. </t>
  </si>
  <si>
    <t xml:space="preserve">Dobava in vgradnja AB venca ter dobava in montaža LTŽ pokrova z luknjami Ø 60 cm, z motivom rajske ptice Bled, vgrajenega v AB obroč deb. min. 10 cm, izveden pod naklonom min. 8 %, z nosilnostjo 40 t (D400). </t>
  </si>
  <si>
    <t>Izkop jame v terenu III. - IV. ktg. za izvedbo priključnega jaška, dobava in vgradnja betonske cevi Ø 80 cm, globine 100 cm, z zgornjo in spodnjo betonsko ploščo deb. 15 cm z odprtino in vgrajenim pokrovom iz litoželeznega pokrova 60x60 cm, z nosilnostjo 25 t (C250), z motivom rajske ptice Bled, preboji v betonski cevi in vzidava cevi kabelske kanalizacije v betonsko cev.</t>
  </si>
  <si>
    <t>Izkop jame v terenu III. - IV. ktg. za izvedbo priključnega jaška, dobava in vgradnja betonske cevi Ø 60 cm, globine 100 cm, z zgornjo in spodnjo betonsko ploščo deb. 15 cm z odprtino in vgrajenim pokrovom iz litoželeznega pokrova 60x60 cm, z nosilnostjo 25 t (C250), z motivom rajske ptice Bled, preboji v betonski cevi in vzidava cevi kabelske kanalizacije v betonsko cev.</t>
  </si>
  <si>
    <t>Kompletna dobava in postavitev poliestrskega črpalnega jaška (po detalju v projektu), jašek 
DN 1600 mm (notranja dimenzija), višine 4,5 m, komplet z zemeljskimi deli, podložnim betonom, vsemi potrebnimi priključki, preboji, AB obročem in litoželeznim pokrovom 1520 x 750 mm (nosilnost 40t, z motivom rajske ptice Bled), dobavo in vgradnjo podesta (za servisiranje ventilov) iz nerjaveče pločevine (nosilnost 200kg/m2) in lestve, kompletno z vsem pritrdilnim materialom, upoštevati tudi vsa potrebna pripravljalna in zaključna dela.</t>
  </si>
  <si>
    <t>Kompletna izdelava vodovodnega jaška (deb. sten 15cm), komplet z opaženjem, dobavo in vgrajevanjem armature, dobavo in vgrajevanjem betona C25/30, podložnega betona, dobavo in vgradnjo nerjaveče lestve v jašku, LTŽ pokrov dim 60x60 cm, nosilnosti 40t, z napisom "VODOVOD" in motivom rajske ptice Bled. Na dnu jaška se napravi poglobitev (notranjih dimenzij  0,4x0,4x0,4m), skupaj s pohodno rešetko na vrhu. Komplet s preboji in vsemi pomožnimi deli ter fino obdelavo notranjosti.</t>
  </si>
  <si>
    <r>
      <t xml:space="preserve">Izkop jame v terenu III. - IV. ktg. za izvedbo prehodnega jaška, dobava in vgradnja betonske cevi Ø 60 cm, globine 100 cm, z zgornjo in spodnjo betonsko ploščo deb. 15 cm z odprtino in vgrajenim LTŽ pokrovom </t>
    </r>
    <r>
      <rPr>
        <sz val="10"/>
        <rFont val="Arial"/>
        <family val="2"/>
        <charset val="238"/>
      </rPr>
      <t>60x60</t>
    </r>
    <r>
      <rPr>
        <sz val="10"/>
        <rFont val="Arial CE"/>
        <family val="2"/>
        <charset val="238"/>
      </rPr>
      <t xml:space="preserve"> cm, z nosilnostjo 40 t (D400), z motivom rajske ptice Bled, preboji v betonski cevi in vzidava cevi kabelske kanalizacije v betonsko cev.</t>
    </r>
  </si>
  <si>
    <t>29.</t>
  </si>
  <si>
    <t>PRI PRIPRAVI PONUDBE JE POTREBNO UPOŠTEVATI SPODNJE TOČKE 1 - 29 SPLOŠNIH ZAHTEV ZA IZDELAVO PONUDBE, KI SE NE ZARAČUNAVAJO POSEBEJ</t>
  </si>
  <si>
    <t>V kolikor je že katerakoli od spodaj navedenih del navedena tudi v popisih, veljajo splošne zahteve za izdelavo ponudbe navedane spodaj v točkah 1-29!</t>
  </si>
  <si>
    <t>Dobava in polaganje lahkega ločilnega sloja med planumom in spodnjim ustrojem ceste iz geotekstila: polipropilenska polst PP  150 g/m2 (npr. Typar SF44 ali enakovredno).</t>
  </si>
  <si>
    <t>Dobava in izdelava kompletne drenaže: s polaganjem drenažne kanalizacijske cevi, z izpusti v požiralnike, cev položena v podložni beton, do polovice obbetonirana s propustnim betonom, s prečnim naklonom površine betona proti drenažnemu sloju iz sejanega peska 4-8mm, v celoti ovitega v PP polst, utrditev podlage pod podložnim betonom:</t>
  </si>
  <si>
    <t>- drenažna cev DN 500 mm</t>
  </si>
  <si>
    <t>- drenažna cev DN 110 mm</t>
  </si>
  <si>
    <t>Dobava in vgraditev PE drenažne cevi, ki ima rebrasto zunanjo in gladko notranjo površino. Z vsemi spojkami in tesnili, kompletno z izdelavo peščene posteljice deb.10 cm in obsipom cevi z gramozom (frakcije 16-32 mm) do 30 cm nad temenom cevi. Skladno s standardom EN13476-3:2009 dolžine 6m. Skupaj z dobavo in vgradnjo polipropilenske polsti 360 gr/m.</t>
  </si>
  <si>
    <t>- PVC cev DN 400 mm</t>
  </si>
  <si>
    <t>Izdelava prevezave obstoječega meteornega kanala na novopredvideni meteorni kanal, upoštevati material, fazonske kose ter vsa pripravljalna, zaključna in druga dela.</t>
  </si>
  <si>
    <t>Dobava in vgraditev cevi iz umetnih mas, togostnega razreda min. SN 8, kompletno z izdelavo peščene posteljice deb.10 cm in obsipom cevi s peskom (frakcije 0-22 mm) do 30 cm nad temenom cevi:</t>
  </si>
  <si>
    <t>Dobava in vgraditev cevi iz armiranega poliestra (GRP), togostnega razreda min. SN 10.000, z vsemi spojkami in tesnili, kompletno z izdelavo peščene posteljice deb.10 cm in obsipom cevi s peskom (frakcije 0-22 mm) do 30 cm nad temenom cevi:</t>
  </si>
  <si>
    <t xml:space="preserve">Dobava, montaža in obbetoniranje tipske linijske kanalete z LTŽ rešetko (nosilnost 40t), širine 20 cm, skupaj z iztokom, tipskim požiralnikom in stranskimi zaključki. </t>
  </si>
  <si>
    <t>-koleno pod kotom 45°</t>
  </si>
  <si>
    <t>Izdelava odcepa za hišni priključek s priklopom na cev na kanalu DN 200-500 mm (notranji premer), kompletno z vsemi pripadajočimi gradbenimi deli, vključno s povrnitvijo v obstoječe stanje, pripravljalnimi in zaključnimi deli ter dobavo in montažo potrebnih kosov:</t>
  </si>
  <si>
    <t>-cev DN 200 (notranji premer) v dolžini do 5 m</t>
  </si>
  <si>
    <r>
      <t xml:space="preserve">-čep </t>
    </r>
    <r>
      <rPr>
        <sz val="10"/>
        <rFont val="Calibri"/>
        <family val="2"/>
        <charset val="238"/>
      </rPr>
      <t>Ø</t>
    </r>
    <r>
      <rPr>
        <sz val="10"/>
        <rFont val="Arial CE"/>
        <family val="2"/>
        <charset val="238"/>
      </rPr>
      <t xml:space="preserve"> 200 na koncu cevi</t>
    </r>
  </si>
  <si>
    <t xml:space="preserve">-fazonski odcep DN (200-500)/200 pod kotom 45° </t>
  </si>
  <si>
    <t>Rušenje betonskih plošč in tlakovcev v peščeni ali betonski podlagi, nalaganje ruševin na transportno sredstvo, odvoz v stalno deponijo po izboru izvajalca z vključenimi vsemi stroški deponiranja.</t>
  </si>
  <si>
    <t xml:space="preserve">Odstranitev obstoječih tlakovcev in plošč ter začasno deponiranje za kasnejšo uporabo. </t>
  </si>
  <si>
    <t>Odstranitev LTŽ pokrovov na obstoječih jaških, opaž, betoniranje ter dobava in vgraditev novih LTŽ pokrovov z nosilnostjo 40 t (D400) na novo višino asfalta.</t>
  </si>
  <si>
    <t>- dim 60x60cm</t>
  </si>
  <si>
    <r>
      <t xml:space="preserve">- </t>
    </r>
    <r>
      <rPr>
        <sz val="10"/>
        <rFont val="Arial"/>
        <family val="2"/>
        <charset val="238"/>
      </rPr>
      <t>Ø</t>
    </r>
    <r>
      <rPr>
        <sz val="10"/>
        <rFont val="Arial CE"/>
        <family val="2"/>
      </rPr>
      <t xml:space="preserve"> 60cm</t>
    </r>
  </si>
  <si>
    <t xml:space="preserve">Strojni izkop jarka z upoštevano pomočjo ročnega izkopa za fekalno kanalizacijo (cevovod, jaški) v terenu III.-IV.ktg., v naklonu, ki se prilagodi karakteristikam materiala in načinu varovanja izkopa (vključno z razpiranjem), širina dna izkopa po standardu SIST EN 1610, izkop v globini do 3,0m, kompletno z direktnim nakladanjem materiala na kamion in odvozom na stalno deponijo (deponijo pridobi izvajalec) ter plačilo vseh stroškov deponiranja.  </t>
  </si>
  <si>
    <t xml:space="preserve">Strojni izkop jarka z upoštevano pomočjo ročnega izkopa za fekalno kanalizacijo (cevovod, jaški) v terenu V.ktg., v naklonu, ki se prilagodi karakteristikam materiala in načinu varovanja izkopa (vključno z razpiranjem), širina dna izkopa po standardu SIST EN 1610, izkop v globini do 3,0m, kompletno z direktnim nakladanjem materiala na kamion in odvozom na stalno deponijo (deponijo pridobi izvajalec) ter plačilo vseh stroškov deponiranja.  </t>
  </si>
  <si>
    <t>- cev DN 200 mm  (notranji premer)</t>
  </si>
  <si>
    <t>Dobava in vgraditev cevi iz umetnih mas, togostnega razreda min. SN 8, kompletno z vsemi fazonskimi kosi in tesnili ter z izdelavo peščene posteljice deb.
10 cm in obsipom cevi s peskom do 30 cm nad temenom cevi (frakcije 0-22 mm):</t>
  </si>
  <si>
    <r>
      <t xml:space="preserve">Polietilenska cev PE 100:
</t>
    </r>
    <r>
      <rPr>
        <sz val="10"/>
        <rFont val="Arial"/>
        <family val="2"/>
        <charset val="238"/>
      </rPr>
      <t>Dobava in polaganje polietilenske cevi PE 100,  izdelane po SIST ISO 4427, PN 16, vključno z elektro varilnimi spoji ter z vijačnim in tesnilnim materialom, vključno z obsipom cevi z dobro vezljivim, dobavljenim peščenim materialom (4-8mm) skladno s standardom SIST EN 1610, do višine 30cm nad cevjo, z utrjevanjem do zbitosti (97% SPP), oz. nosilnosti Me2=50MPa.</t>
    </r>
  </si>
  <si>
    <t>Izdelava odcepa za hišni priključek s priklopom na obstoječ jašek fekalne kanalizacije, kompletno z vsemi pripadajočimi gradbenimi deli, vključno s povrnitvijo v obstoječe stanje, pripravljalnimi in zaključnimi deli ter dobavo in montažo potrebnih kosov:</t>
  </si>
  <si>
    <t>Izdelava in prevezava odcepa za hišni priključek obstoječega objekta s priklopom na novo kanalizacijsko cev, kompletno z vsemi pripadajočimi gradbenimi deli, vključno s povrnitvijo v obstoječe stanje, pripravljalnimi in zaključnimi deli ter dobavo in montažo potrebnih kosov:</t>
  </si>
  <si>
    <t>Izdelava in prevezava odcepa za hišni priključek obstoječega objekta s priklopom na nov revizijski jašek, kompletno z vsemi pripadajočimi gradbenimi deli, vključno s povrnitvijo v obstoječe stanje, pripravljalnimi in zaključnimi deli ter dobavo in montažo potrebnih kosov:</t>
  </si>
  <si>
    <t>Rušenje obstoječe fekalne kanalizacije: cevi iz umetne mase DN 200 in 250 mm, revizijski jaški iz umetnih mas, z odvozom na stalno deponijo, komplet z vsemi potrebnimi deli.</t>
  </si>
  <si>
    <t>Odklop in demontaža opreme obstoječega črpališča fekalne kanalizacije, vključno z vsemi gradbenimi in montažnimi deli, z odvozom na stalno deponijo in uskladitvijo z upravljavcem kanalizacije.</t>
  </si>
  <si>
    <t>Preverba podatkov, detekcija, odkrivanje ter trasna in višinska zakoličba vseh komunalnih in energetskih vodov ter oznaka križanj na predvideni dolžini izgradnje fekalne kanalizacije.</t>
  </si>
  <si>
    <t>Preverba podatkov (trasna in višinska) obstoječih iztokov fekalne kanalizacije iz objektov, ki se priključujejo na predviden kanal.</t>
  </si>
  <si>
    <t xml:space="preserve">Strojni izkop jarka z upoštevano pomočjo ročnega izkopa za meteorno kanalizacijo (cevovod, jaški) v terenu III.-IV.ktg., v naklonu, ki se prilagodi karakteristikam materiala in načinu varovanja izkopa (vključno z razpiranjem), širina dna izkopa po standardu SIST EN 1610, izkop v globini do 3,0m, kompletno z direktnim nakladanjem materiala na kamion in odvozom na stalno deponijo (deponijo pridobi izvajalec) ter plačilo vseh stroškov deponiranja.  </t>
  </si>
  <si>
    <t xml:space="preserve">Strojni izkop jarka z upoštevano pomočjo ročnega izkopa za meteorno kanalizacijo (cevovod, jaški) v terenu V.ktg., v naklonu, ki se prilagodi karakteristikam materiala in načinu varovanja izkopa (vključno z razpiranjem), širina dna izkopa po standardu SIST EN 1610, izkop v globini do 3,0m, kompletno z direktnim nakladanjem materiala na kamion in odvozom na stalno deponijo (deponijo pridobi izvajalec) ter plačilo vseh stroškov deponiranja.  </t>
  </si>
  <si>
    <t>Dobava in polaganje pranih plošč dim. 40/40 cm in lamelnih betonskih robnikov 5x20 cm, s pripravo tamponske podlage, dobavo in vgradnjo podložnega betona debeline 10 cm in in fugiranjem plošč.</t>
  </si>
  <si>
    <t>Odstranitev LTŽ pokrovov in rešetk na obstoječih jaških, požiralnikih: opaž, betoniranje ter namestitev obstoječih  pokrovov na pravo višino - prilagoditev niveleti ceste:</t>
  </si>
  <si>
    <t>Dobava in vgrajevanje dvignjenih granitnih robnikov s posnetimi robovi (položeni pokončno, 10 cm nad vozno površino) dimenzij 15/25/100 cm ter zastičenje s cementno malto. Kompletno s pripravo podlage, betonom C12/15, 0-16 mm in pomožnimi deli.</t>
  </si>
  <si>
    <t>Dobava in vgrajevanje granitnih robnikov s posnetimi robovi v krivini (položeni pokončno, 10 cm nad vozno površino), dimenzij 15/25/33-50 cm ter zastičenje s cementno malto. Kompletno s pripravo podlage, betonom C12/15, 0-16 mm in vsemi pomožnimi deli.</t>
  </si>
  <si>
    <t>Široki strojni izkop materiala III.ktg (pod predvideno novo cestno površino), izkop za nov ustroj v globini do 1,2 m, nakladanje materiala na transportno sredstvo, odvoz na stalno deponijo (deponijo pridobi izvajalec) ter plačilo vseh stroškov deponiranja.</t>
  </si>
  <si>
    <t>Dodatek za prečkanje komunalnih, telekomunikacijskih, elektroenergetskih vodov in korenin, ograj, robnikov in podobnih ovir.</t>
  </si>
  <si>
    <t>Izdelava betonskega jaška dimenzij 1,0x1,5x1,5 m z izkopom v zemljišču III. ktg., z opaženjem, armiranjem, betoniranjem sten z C25/30, montažna krovna plošča C25/30 izdelana v betonarni ali na jašku z ločenim ležiščem stene, dobava in vgradnja Ltž. pokrova 0,6x0,6 400 kN, ureditev okolice, čiščenje terena in odvoz odvečnega materiala na deponijo z vsemi stroški.</t>
  </si>
  <si>
    <t>Izdelava betonskega jaška dimenzij 1,5x1,5x1,8 m z izkopom v zemljišču III. ktg., z opaženjem, armiranjem, betoniranjem sten z C25/30, montažna krovna plošča C25/30 izdelana v betonarni ali na jašku z ločenim ležiščem stene, dobava in vgradnja Ltž. pokrova 0,6x0,6 400 kN, ureditev okolice, čiščenje terena in odvoz odvečnega materiala na deponijo z
vsemi stroški.</t>
  </si>
  <si>
    <t>Izdelava betonskega jaška dimenzij 2,0x2,0x1,8 m z izkopom v zemljišču III. ktg., z opaženjem, armiranjem, betoniranjem sten z C25/30, montažna krovna plošča C25/30 izdelana v betonarni ali na jašku z ločenim ležiščem stene, dobava in vgradnja Ltž. pokrova 0,6x0,6 400 kN, ureditev okolice, čiščenje terena in odvoz odvečnega materiala na deponijo z vsemi stroški.</t>
  </si>
  <si>
    <t>Izdelava temelja za prostostoječo NNO omarico z potrebnim izkopom, dobavo in polaganjem PVC cevi, zasip, odvoz odvečnega materiala na stalno deponijo z vsemi ostalimi stroški.</t>
  </si>
  <si>
    <t>Dobava in vgraditev požiralnika iz umetnih snovi notranjega premera 50 cm, z odtokom kanala
DN 160 (200). Globina s peskolovom je 1,5 m,
vključno z LTŽ mrežo 40 x 40 cm (nosilnosti 40 t, D400) in montažnim AB vencem iz betona C25/30. Kompletno s podložnim betonom C8/10.</t>
  </si>
  <si>
    <t>MONTAŽNA DELA IN MATERIAL skupaj:</t>
  </si>
  <si>
    <r>
      <t xml:space="preserve">Cestna svetilka, svetlobna emisija: 0%, montaža navpično na kandelaber
</t>
    </r>
    <r>
      <rPr>
        <b/>
        <sz val="10"/>
        <rFont val="Arial"/>
        <family val="2"/>
        <charset val="238"/>
      </rPr>
      <t xml:space="preserve">Tip: GRAH AEROLITE LSL M LED 35 W, </t>
    </r>
    <r>
      <rPr>
        <sz val="10"/>
        <rFont val="Arial"/>
        <family val="2"/>
        <charset val="238"/>
      </rPr>
      <t>4500 lm, 3.000 K, IP66, klasa I, RAL 9006 ali enakovredno</t>
    </r>
  </si>
  <si>
    <r>
      <t xml:space="preserve">Cestna svetilka, svetlobna emisija: 0%, montaža navpično na kandelaber
</t>
    </r>
    <r>
      <rPr>
        <b/>
        <sz val="10"/>
        <rFont val="Arial"/>
        <family val="2"/>
        <charset val="238"/>
      </rPr>
      <t xml:space="preserve">Tip: GRAH AEROLITE LSL S LED 19 W, </t>
    </r>
    <r>
      <rPr>
        <sz val="10"/>
        <rFont val="Arial"/>
        <family val="2"/>
        <charset val="238"/>
      </rPr>
      <t>2300 lm, 3000 K, IP66, klasa I, s 50% redukcijo, RAL 9006 ali enakovredno</t>
    </r>
  </si>
  <si>
    <r>
      <t xml:space="preserve">Kombiniran izkop v zemlji III. ktg dim. 0,4x1,05 m, 
niveliranje dna jarka, betoniranje betonske podlage 0,1 m, dobava in polaganje </t>
    </r>
    <r>
      <rPr>
        <b/>
        <sz val="10"/>
        <rFont val="Arial"/>
        <family val="2"/>
        <charset val="238"/>
      </rPr>
      <t>1 x 110 mm PVC cevi</t>
    </r>
    <r>
      <rPr>
        <sz val="10"/>
        <rFont val="Arial"/>
        <family val="2"/>
        <charset val="238"/>
      </rPr>
      <t xml:space="preserve"> z obbetoniranjem 0,1 m nad robom cevi z  C 12/15, zasip z izkopanim materialom z nabijanjem v plasteh,dobava in  polaganje opozorilnega traku, čiščenje trase, zasejanje trave, nakladanje viška materiala na kamion in odvoz na deponijo z vsemi stroški.</t>
    </r>
  </si>
  <si>
    <r>
      <t xml:space="preserve">Kombiniran izkop v zemlji III. ktg dim. 0,4x1,1 m, niveliranje dna jarka, betoniranje betonske podlage 0,01 m, dobava in polaganje </t>
    </r>
    <r>
      <rPr>
        <b/>
        <sz val="10"/>
        <rFont val="Arial"/>
        <family val="2"/>
        <charset val="238"/>
      </rPr>
      <t>1 x 160 mm PVC cevi</t>
    </r>
    <r>
      <rPr>
        <sz val="10"/>
        <rFont val="Arial"/>
        <family val="2"/>
        <charset val="238"/>
      </rPr>
      <t xml:space="preserve"> z obbetoniranjem 0,1 m nad robom cevi z C 12/15, zasip z izkopanim materialom z nabijanjem v plasteh, polaganje opozorilnega traku, čiščenje trase, zasejanje trave, nakladanje viška materiala na kamion 
in odvoz na deponijo z vsemi stroški.</t>
    </r>
  </si>
  <si>
    <r>
      <t xml:space="preserve">Kombiniran izkop v zemlji III. ktg dim. 0,6 x 1,05 m, 
niveliranje dna jarka, betoniranje betonske podlage 0,1 m, dobava in polaganje </t>
    </r>
    <r>
      <rPr>
        <b/>
        <sz val="10"/>
        <rFont val="Arial"/>
        <family val="2"/>
        <charset val="238"/>
      </rPr>
      <t>2 x 110 mm PVC cevi</t>
    </r>
    <r>
      <rPr>
        <sz val="10"/>
        <rFont val="Arial"/>
        <family val="2"/>
        <charset val="238"/>
      </rPr>
      <t xml:space="preserve"> z obbetoniranjem 0,1 m nad robom cevi z C 12/15, zasip z izkopanim materialom z nabijanjem v plasteh,dobava in  polaganje opozorilnega traku, čiščenje trase, zasejanje trave, nakladanje viška materiala na kamion in odvoz na deponijo z vsemi stroški.</t>
    </r>
  </si>
  <si>
    <r>
      <t xml:space="preserve">Kombiniran izkop v zemlji III. ktg dim. 0,7x1,1 m, niveliranje dna jarka, betoniranje betonske podlage 0,1 m, dobava in polaganje </t>
    </r>
    <r>
      <rPr>
        <b/>
        <sz val="10"/>
        <rFont val="Arial"/>
        <family val="2"/>
        <charset val="238"/>
      </rPr>
      <t>2 x 160 mm PVC cevi</t>
    </r>
    <r>
      <rPr>
        <sz val="10"/>
        <rFont val="Arial"/>
        <family val="2"/>
        <charset val="238"/>
      </rPr>
      <t xml:space="preserve"> z obbetoniranjem 0,1 m nad robom cevi z C 12/15, zasip z izkopanim materialom z nabijanjem v plasteh, dobava in  polaganje opozorilnega traku, čiščenje trase, zasejanje trave, nakladanje viška materiala na kamion in odvoz na deponijo z vsemi stroški.</t>
    </r>
  </si>
  <si>
    <r>
      <t xml:space="preserve">Kombiniran izkop v zemlji III. ktg dim. 0,7x1,3 m, niveliranje dna jarka, betoniranje betonske podlage 0,1 m, dobava in polaganje </t>
    </r>
    <r>
      <rPr>
        <b/>
        <sz val="10"/>
        <rFont val="Arial"/>
        <family val="2"/>
        <charset val="238"/>
      </rPr>
      <t>2 x 160 mm in 2 x 110 mm PVC cevi</t>
    </r>
    <r>
      <rPr>
        <sz val="10"/>
        <rFont val="Arial"/>
        <family val="2"/>
        <charset val="238"/>
      </rPr>
      <t xml:space="preserve"> z obbetoniranjem 0,1 m nad robom cevi z C 12/15, zasip z izkopanim materialom z nabijanjem v plasteh,dobava in polaganje opozorilnega traku, čiščenje trase, zasejanje trave, nakladanje viška materiala na kamion in odvoz na deponijo z vsemi stroški.</t>
    </r>
  </si>
  <si>
    <r>
      <t xml:space="preserve">Kombiniran izkop v zemlji III. ktg dim. 0,7x1,3 m, niveliranje dna jarka, betoniranje betonske podlage 0,1 m, dobava in polaganje </t>
    </r>
    <r>
      <rPr>
        <b/>
        <sz val="10"/>
        <rFont val="Arial"/>
        <family val="2"/>
        <charset val="238"/>
      </rPr>
      <t>3 x 160 mm PVC cevi</t>
    </r>
    <r>
      <rPr>
        <sz val="10"/>
        <rFont val="Arial"/>
        <family val="2"/>
        <charset val="238"/>
      </rPr>
      <t xml:space="preserve"> z obbetoniranjem 0,1 m nad robom cevi z C 12/15, zasip z izkopanim materialom z nabijanjem v plasteh, dobava in  polaganje opozorilnega traku, čiščenje trase, zasejanje trave, nakladanje viška materiala na kamion in odvoz na deponijo z vsemi stroški.</t>
    </r>
  </si>
  <si>
    <r>
      <t xml:space="preserve">Kombiniran izkop v zemlji III. ktg dim. 0,7x1,3 m, niveliranje dna jarka, betoniranje betonske podlage 0,1 m, dobava in polaganje </t>
    </r>
    <r>
      <rPr>
        <b/>
        <sz val="10"/>
        <rFont val="Arial"/>
        <family val="2"/>
        <charset val="238"/>
      </rPr>
      <t>4 x 160 mm PVC cevi</t>
    </r>
    <r>
      <rPr>
        <sz val="10"/>
        <rFont val="Arial"/>
        <family val="2"/>
        <charset val="238"/>
      </rPr>
      <t xml:space="preserve"> z obbetoniranjem 0,1 m nad robom cevi z C 12/15, zasip z izkopanim materialom z nabijanjem v plasteh,dobava in  polaganje opozorilnega traku, čiščenje trase, zasejanje trave, nakladanje viška 
materiala na kamion in odvoz na deponijo z vsemi stroški.</t>
    </r>
  </si>
  <si>
    <t>Dobava in polaganje ozemljitvenega traku v že izkopani jarek.</t>
  </si>
  <si>
    <t>KANALIZACIJSKA DELA - gradbena dela</t>
  </si>
  <si>
    <t>KANALIZACIJSKA DELA - električne inštalacije skupaj:</t>
  </si>
  <si>
    <t>VODOVOD - NOVO SKUPAJ:</t>
  </si>
  <si>
    <t>CESTI A IN B SKUPAJ:</t>
  </si>
  <si>
    <t>VODOVOD - OBNOVA V OBSTOJEČI CESTI SKUPAJ:</t>
  </si>
  <si>
    <t>JAVNA RAZSVETLJAVA - MONTAŽNA DELA SKUPAJ:</t>
  </si>
  <si>
    <t>JAVNA RAZSVETLJAVA - gradbena dela</t>
  </si>
  <si>
    <t>JAVNA RAZSVETLJAVA - montažna dela</t>
  </si>
  <si>
    <t>TK OMREŽJE (Telekom, Telemach)</t>
  </si>
  <si>
    <t>RAZNA DELA SKUPAJ:</t>
  </si>
  <si>
    <r>
      <t xml:space="preserve">- </t>
    </r>
    <r>
      <rPr>
        <sz val="10"/>
        <rFont val="Arial"/>
        <family val="2"/>
        <charset val="238"/>
      </rPr>
      <t>Ø</t>
    </r>
    <r>
      <rPr>
        <sz val="10"/>
        <rFont val="Arial CE"/>
        <family val="2"/>
      </rPr>
      <t xml:space="preserve"> 60cm ali 60x60cm</t>
    </r>
  </si>
  <si>
    <t>Čiščenje, pobrizg s cestogradbenim bitumnom in kompletna priprava obstoječe nosilne plasti asfalta pred vgradnjo obrabnega sloja.</t>
  </si>
  <si>
    <t>Rušenje obstoječih betonskih robnikov in lamel, skupaj z betonsko podlago, nalaganje ruševin na transportno sredstvo, odvoz v stalno pooblaščeno deponijo po izboru izvajalca z vključenimi vsemi stroški deponiranja.</t>
  </si>
  <si>
    <t>Odstranitev obstoječih kanalet, začasno deponiranje ter ponovna montaža po končani izgradnji kanalov, komplet z vsemi deli.</t>
  </si>
  <si>
    <t>Rušenje obstoječih AB in kamnitih konstrukcij (oporni zid, betonske površine), komplet z nalaganjem ruševin na transportno sredstvo in odvozom materiala v stalno pooblaščeno deponijo vključno s plačilom vseh komunalnih pristojbin.</t>
  </si>
  <si>
    <t>Demontaža obstoječih ograj, skladiščenje ter naknadna montaža ograje z izvedbo vseh temeljev, parapetov, ki so bili porušeni;
izdelava AB parapetnega zidu, h=0.25-0,35 m nad koto terena, š=20cm, temelj š=50cm, h=80cm, beton C20/25 zmrzlinsko obstojen, odporen proti soljenju, komplet izvedba z vsemi deli izkopa, zasipa, odvoza, opaženja, armiranja in betoniranja (armatura, 2x mreža Q225)</t>
  </si>
  <si>
    <t>Dobava in polaganje betonskih tlakovcev na peščeno podlago, komplet z izdelavo peščene podlage, z utrjevanjem in zastičenjem reg s kremenčevim peskom.</t>
  </si>
  <si>
    <t>Izdelava AB podpornih zidov (ob cesti):</t>
  </si>
  <si>
    <t>- Dobava in vgrajevanje podložnega betona C 8/10 v
  deb. 10cm, pod temeljno peto opornega zidu.</t>
  </si>
  <si>
    <t>- Dobava in vgrajevanje C25/30 XC-2 v AB temeljno
  peto in stene podpornega zidu.</t>
  </si>
  <si>
    <t>- Dobava, rezanje, krivljenje in montaža armature
  S500; armatura vseh profilov.</t>
  </si>
  <si>
    <t>kg</t>
  </si>
  <si>
    <t>- Dobava in izdelava dvostranskega opaža temeljne 
  pete opornega zidu.</t>
  </si>
  <si>
    <t>- Dobava in izdelava dvostranskega opaža AB
  opornega zidu, višine do 2,0 m.</t>
  </si>
  <si>
    <t>- Kompletna izvedba kamnite obloge na novem
  opornem zidu (enake oblike kot obstoječi oporni 
  zid), obloga debeline cca 20-30 cm, nov kamnit
  zmrzlinsko obstojen material, skupaj s cementno 
  malto, zastičenjem fug in vsemi potrebnimi deli.</t>
  </si>
  <si>
    <t>Dobava in zasaditev nove žive meje Liguster 'Atrovirens' – liguster, višine 60-100 cm, na 30 cm.</t>
  </si>
  <si>
    <t>Dobava in zasaditev cipres Thuja Smaragd , višine 100-150 cm.</t>
  </si>
  <si>
    <t>Dobava humusa,  razstiranje v debelini cca 20 cm, ravnanje in ostala pomožna dela. Upoštevati tudi valjanje površine pred sejanjem trave.</t>
  </si>
  <si>
    <t>Kombiniran izkop v zemlji III. ktg dim. 0,4x0,6 m, 
niveliranje dna jarka, dobava, polaganje in spajanje pocinkanega valjanca 25×4 mm, zasip z izkopanim materialom z nabijanjem v plasteh, čiščenje trase, zasejanje trave, nakladanje viška materiala na kamion in odvoz na deponijo z vsemi stroški.</t>
  </si>
  <si>
    <r>
      <t xml:space="preserve">Kombiniran izkop jarka v terenu III. - IV. ktg., širina dna izkopa 0,30 m, v globini 1,00 m, niveliranje dna jarka, izdelava podloge s presejanim peskom, polaganje PE-HD EL cevi </t>
    </r>
    <r>
      <rPr>
        <b/>
        <sz val="10"/>
        <rFont val="Arial"/>
        <family val="2"/>
        <charset val="238"/>
      </rPr>
      <t>1x Ø 110</t>
    </r>
    <r>
      <rPr>
        <sz val="10"/>
        <rFont val="Arial"/>
        <family val="2"/>
        <charset val="238"/>
      </rPr>
      <t xml:space="preserve"> mm, z obbetoniranjem cevi 10 cm nad robom cevi na spojih in pod povoznimi površinami z betonom C 12/15,  zasip z izkopanim materialom z nabijanjem v plasteh, položitev opozorilnega traku, čiščenje in planiranje trase, nakladanje viška materiala na kamion in odvoz na deponijo z vsemi stroški.</t>
    </r>
  </si>
  <si>
    <t>Postavitev prosto stoječe priključno merilne omarice PS-PMO dim. (VxŠxG) 1080x500x250 mm, komplet z izkopom, ustreznim betonskim temeljem dim. (VxŠxG) 800x500x420 mm z vgrajenimi 3x Stigmaflex cevmi fi 100 mm, zemeljskimi deli in opažem.</t>
  </si>
  <si>
    <t>Dobava in postavitev prosto stoječe krmilne omarice R-JR dim. (VxŠxG) 1080x500x250 mm komplet z izkopom, ustreznim betonskim temeljem dim. (VxŠxG) 800x500x420 mm z vgrajenimi 4x Stigmaflex cevmi fi 75 mm, zemeljskimi deli in opažem.</t>
  </si>
  <si>
    <t>Kabel NYY-J 4x25mm2 uvlečen v kabelsko kanalizacijo</t>
  </si>
  <si>
    <t>Kabel NYY-J 4x35mm2 uvlečen v kabelsko kanalizacijo</t>
  </si>
  <si>
    <t>PRIŽIGALIŠČE R-JR:</t>
  </si>
  <si>
    <t>Krmilna oprema vgrajena v postavljeno prosto stoječo krmilno omarico R-JR</t>
  </si>
  <si>
    <t xml:space="preserve"> - prenapetostni odvodnik , kot npr. DEHN VENTIL TNC, 3x 25kA, 10/350 ali enakovredno</t>
  </si>
  <si>
    <t xml:space="preserve"> - odklopilno stikalo, 40A, 3p, kot npr. SCHRACK KG41 ali enakovredno</t>
  </si>
  <si>
    <t xml:space="preserve"> - izbirno stikalo, 40A, 3p,  kot npr. SCHRACK  KG41B ali enakovredno</t>
  </si>
  <si>
    <t xml:space="preserve"> - kontaktor 40A, kot npr. SCHRACK BZ326468 ali enakovredno                       </t>
  </si>
  <si>
    <t xml:space="preserve"> - temnilno stikalo z zunanjim tipalom kot npr. SCHRACK BZT27731 ali enakovredno</t>
  </si>
  <si>
    <t xml:space="preserve"> - </t>
  </si>
  <si>
    <t>Inštalacijski odklopnik, karakt. B, 6A, 1-polni, 10kA, kot npr. SCHRACK Serija BMS0 ali enakovredno</t>
  </si>
  <si>
    <t>Inštalacijski odklopnik, karakt. B, 10A, 3-polni, 10kA, kot npr. SCHRACK Serija BMS0 ali enakovredno</t>
  </si>
  <si>
    <t>-</t>
  </si>
  <si>
    <t>priključni, vezni in drobni material</t>
  </si>
  <si>
    <t>Dobava in montaža števca v PS-PMO omaro; tip: Direktni trifazni univerzalni števec delovne energije z odklopnikom tip ZMF120ABtFs2 (5-85A) s PLC komunikacijskim modulom AD-FP91D140</t>
  </si>
  <si>
    <t>Dobava in montaža vroče cinkanega kandelabra višine 5,5 m barvan prašno Antracit siva MS-5, svetilke z LED diodami, tip Aerolite LSL 15 s spončno letvijo PMV-1 in varovalko 6A</t>
  </si>
  <si>
    <r>
      <t xml:space="preserve">Izdelava elaborata zapore občinskih cest,  vključno s pregledom elaborata oziroma sheme cestne zapore in izvedba zapore z ustrezno signalizacijo. </t>
    </r>
    <r>
      <rPr>
        <sz val="10"/>
        <color rgb="FFFF0000"/>
        <rFont val="Arial CE"/>
      </rPr>
      <t>(obračun po dejanskih stroških)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</si>
</sst>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64" formatCode="_-* #,##0.00\ _€_-;\-* #,##0.00\ _€_-;_-* &quot;-&quot;??\ _€_-;_-@_-"/>
    <numFmt numFmtId="165" formatCode="_-* #,##0.00\ &quot;SIT&quot;_-;\-* #,##0.00\ &quot;SIT&quot;_-;_-* &quot;-&quot;??\ &quot;SIT&quot;_-;_-@_-"/>
    <numFmt numFmtId="166" formatCode="_-* #,##0.00\ _S_I_T_-;\-* #,##0.00\ _S_I_T_-;_-* &quot;-&quot;??\ _S_I_T_-;_-@_-"/>
    <numFmt numFmtId="167" formatCode="_-* #,##0.00\ _E_U_R_-;\-* #,##0.00\ _E_U_R_-;_-* &quot;-&quot;??\ _E_U_R_-;_-@_-"/>
    <numFmt numFmtId="168" formatCode="##,###,###,##0.00"/>
    <numFmt numFmtId="169" formatCode="#,##0.0"/>
    <numFmt numFmtId="170" formatCode="00&quot;.&quot;"/>
    <numFmt numFmtId="171" formatCode="#,##0.00\ [$€-1]"/>
    <numFmt numFmtId="172" formatCode="_(* #,##0.00_);_(* \(#,##0.00\);_(* &quot;-&quot;??_);_(@_)"/>
    <numFmt numFmtId="173" formatCode="_-* #,##0\ _S_I_T_-;\-* #,##0\ _S_I_T_-;_-* &quot;-&quot;??\ _S_I_T_-;_-@_-"/>
    <numFmt numFmtId="174" formatCode="0.0"/>
    <numFmt numFmtId="175" formatCode="_([$€]* #,##0.00_);_([$€]* \(#,##0.00\);_([$€]* &quot;-&quot;??_);_(@_)"/>
    <numFmt numFmtId="176" formatCode="#,##0\ &quot;EUR&quot;;\-#,##0\ &quot;EUR&quot;"/>
    <numFmt numFmtId="177" formatCode="#,##0.00\ \€"/>
    <numFmt numFmtId="178" formatCode="0.0%"/>
    <numFmt numFmtId="179" formatCode="General_)"/>
    <numFmt numFmtId="180" formatCode="#,##0.00\ &quot;€&quot;"/>
    <numFmt numFmtId="181" formatCode="#,##0.00\ [$€-1];\-#,##0.00\ [$€-1]"/>
    <numFmt numFmtId="182" formatCode="#,##0\ [$€-1]"/>
    <numFmt numFmtId="183" formatCode="#,##0.00\ &quot;SIT&quot;"/>
  </numFmts>
  <fonts count="67">
    <font>
      <sz val="10"/>
      <name val="Arial CE"/>
      <charset val="238"/>
    </font>
    <font>
      <sz val="11"/>
      <color theme="1"/>
      <name val="Calibri"/>
      <family val="2"/>
      <charset val="238"/>
      <scheme val="minor"/>
    </font>
    <font>
      <b/>
      <sz val="10"/>
      <name val="Arial CE"/>
      <family val="2"/>
      <charset val="238"/>
    </font>
    <font>
      <b/>
      <u/>
      <sz val="10"/>
      <name val="Arial CE"/>
      <family val="2"/>
      <charset val="238"/>
    </font>
    <font>
      <sz val="10"/>
      <name val="Arial CE"/>
      <family val="2"/>
      <charset val="238"/>
    </font>
    <font>
      <sz val="8"/>
      <name val="Arial CE"/>
      <family val="2"/>
      <charset val="238"/>
    </font>
    <font>
      <b/>
      <sz val="12"/>
      <name val="Arial CE"/>
      <family val="2"/>
      <charset val="238"/>
    </font>
    <font>
      <b/>
      <sz val="11"/>
      <name val="Arial CE"/>
      <family val="2"/>
      <charset val="238"/>
    </font>
    <font>
      <sz val="11"/>
      <name val="Arial CE"/>
      <family val="2"/>
      <charset val="238"/>
    </font>
    <font>
      <sz val="10"/>
      <name val="Arial CE"/>
      <family val="2"/>
    </font>
    <font>
      <b/>
      <sz val="11"/>
      <name val="Arial CE"/>
      <family val="2"/>
    </font>
    <font>
      <sz val="11"/>
      <name val="Arial CE"/>
      <family val="2"/>
    </font>
    <font>
      <sz val="8"/>
      <name val="Arial CE"/>
      <family val="2"/>
    </font>
    <font>
      <b/>
      <sz val="10"/>
      <name val="Arial CE"/>
      <charset val="238"/>
    </font>
    <font>
      <sz val="10"/>
      <name val="Gatineau"/>
    </font>
    <font>
      <sz val="10"/>
      <name val="Arial CE"/>
      <charset val="238"/>
    </font>
    <font>
      <b/>
      <u/>
      <sz val="10"/>
      <name val="Arial CE"/>
      <charset val="238"/>
    </font>
    <font>
      <sz val="10"/>
      <name val="Arial CE"/>
    </font>
    <font>
      <sz val="8"/>
      <name val="Arial CE"/>
      <charset val="238"/>
    </font>
    <font>
      <vertAlign val="superscript"/>
      <sz val="10"/>
      <name val="Arial CE"/>
      <charset val="238"/>
    </font>
    <font>
      <sz val="10"/>
      <name val="Arial"/>
      <family val="2"/>
      <charset val="238"/>
    </font>
    <font>
      <sz val="11"/>
      <name val="Times New Roman CE"/>
      <charset val="238"/>
    </font>
    <font>
      <b/>
      <sz val="11"/>
      <name val="Arial CE"/>
      <charset val="238"/>
    </font>
    <font>
      <sz val="10"/>
      <name val="Arial"/>
      <family val="2"/>
      <charset val="238"/>
    </font>
    <font>
      <b/>
      <sz val="10"/>
      <name val="Arial CE"/>
      <family val="2"/>
    </font>
    <font>
      <b/>
      <u/>
      <sz val="10"/>
      <name val="Arial CE"/>
      <family val="2"/>
    </font>
    <font>
      <sz val="10"/>
      <name val="Century Gothic CE"/>
      <charset val="238"/>
    </font>
    <font>
      <sz val="10"/>
      <color indexed="10"/>
      <name val="Arial CE"/>
      <family val="2"/>
      <charset val="238"/>
    </font>
    <font>
      <vertAlign val="superscript"/>
      <sz val="10"/>
      <name val="Arial CE"/>
      <family val="2"/>
      <charset val="238"/>
    </font>
    <font>
      <sz val="10"/>
      <name val="Arial"/>
      <family val="2"/>
      <charset val="238"/>
    </font>
    <font>
      <sz val="12"/>
      <name val="Courier"/>
      <family val="3"/>
    </font>
    <font>
      <sz val="8"/>
      <color indexed="10"/>
      <name val="Arial CE"/>
      <family val="2"/>
      <charset val="238"/>
    </font>
    <font>
      <sz val="14"/>
      <name val="Arial CE"/>
      <family val="2"/>
    </font>
    <font>
      <b/>
      <sz val="14"/>
      <name val="Arial CE"/>
      <family val="2"/>
    </font>
    <font>
      <b/>
      <sz val="10"/>
      <name val="Arial CE"/>
    </font>
    <font>
      <b/>
      <sz val="10"/>
      <name val="Arial"/>
      <family val="2"/>
    </font>
    <font>
      <sz val="14"/>
      <color indexed="55"/>
      <name val="Arial CE"/>
    </font>
    <font>
      <sz val="10"/>
      <color indexed="55"/>
      <name val="Arial CE"/>
    </font>
    <font>
      <sz val="10"/>
      <color rgb="FFFF0000"/>
      <name val="Arial CE"/>
      <family val="2"/>
      <charset val="238"/>
    </font>
    <font>
      <vertAlign val="superscript"/>
      <sz val="10"/>
      <name val="Arial"/>
      <family val="2"/>
      <charset val="238"/>
    </font>
    <font>
      <sz val="9"/>
      <name val="Arial CE"/>
    </font>
    <font>
      <sz val="10"/>
      <color rgb="FFFF0000"/>
      <name val="Arial CE"/>
      <family val="2"/>
    </font>
    <font>
      <b/>
      <sz val="10"/>
      <name val="Arial"/>
      <family val="2"/>
      <charset val="238"/>
    </font>
    <font>
      <sz val="10"/>
      <name val="Arial"/>
      <family val="2"/>
      <charset val="238"/>
    </font>
    <font>
      <b/>
      <sz val="11"/>
      <name val="Arial"/>
      <family val="2"/>
      <charset val="238"/>
    </font>
    <font>
      <sz val="11"/>
      <name val="Arial"/>
      <family val="2"/>
      <charset val="238"/>
    </font>
    <font>
      <sz val="10"/>
      <color rgb="FFFF0000"/>
      <name val="Arial"/>
      <family val="2"/>
      <charset val="238"/>
    </font>
    <font>
      <b/>
      <sz val="10"/>
      <color rgb="FFFF0000"/>
      <name val="Arial CE"/>
      <charset val="238"/>
    </font>
    <font>
      <sz val="8"/>
      <name val="Arial"/>
      <family val="2"/>
      <charset val="238"/>
    </font>
    <font>
      <sz val="8"/>
      <name val="Arial CE"/>
    </font>
    <font>
      <sz val="10"/>
      <color rgb="FF00B050"/>
      <name val="Arial"/>
      <family val="2"/>
      <charset val="238"/>
    </font>
    <font>
      <sz val="11"/>
      <color rgb="FF00B050"/>
      <name val="Arial"/>
      <family val="2"/>
      <charset val="238"/>
    </font>
    <font>
      <sz val="10"/>
      <name val="Calibri"/>
      <family val="2"/>
      <charset val="238"/>
    </font>
    <font>
      <sz val="9"/>
      <name val="Arial CE"/>
      <family val="2"/>
      <charset val="238"/>
    </font>
    <font>
      <sz val="9"/>
      <name val="Arial CE"/>
      <family val="2"/>
    </font>
    <font>
      <sz val="9"/>
      <name val="Arial CE"/>
      <charset val="238"/>
    </font>
    <font>
      <sz val="10"/>
      <color rgb="FFC00000"/>
      <name val="Arial CE"/>
      <family val="2"/>
      <charset val="238"/>
    </font>
    <font>
      <sz val="10"/>
      <color rgb="FFFF0000"/>
      <name val="Arial CE"/>
      <charset val="238"/>
    </font>
    <font>
      <sz val="10"/>
      <color indexed="10"/>
      <name val="Arial"/>
      <family val="2"/>
      <charset val="238"/>
    </font>
    <font>
      <u/>
      <sz val="10"/>
      <name val="Arial CE"/>
      <charset val="238"/>
    </font>
    <font>
      <sz val="8"/>
      <color rgb="FFFF0000"/>
      <name val="Arial CE"/>
      <family val="2"/>
      <charset val="238"/>
    </font>
    <font>
      <sz val="10"/>
      <color indexed="10"/>
      <name val="Arial CE"/>
      <charset val="238"/>
    </font>
    <font>
      <sz val="11"/>
      <name val="Arial CE"/>
      <charset val="238"/>
    </font>
    <font>
      <strike/>
      <sz val="10"/>
      <name val="Arial CE"/>
      <charset val="238"/>
    </font>
    <font>
      <sz val="10"/>
      <color indexed="8"/>
      <name val="Arial"/>
      <family val="2"/>
      <charset val="238"/>
    </font>
    <font>
      <sz val="10"/>
      <name val="Arial"/>
      <family val="2"/>
    </font>
    <font>
      <sz val="10"/>
      <color rgb="FFFF0000"/>
      <name val="Arial CE"/>
    </font>
  </fonts>
  <fills count="4">
    <fill>
      <patternFill patternType="none"/>
    </fill>
    <fill>
      <patternFill patternType="gray125"/>
    </fill>
    <fill>
      <patternFill patternType="solid">
        <fgColor rgb="FFFFFF00"/>
        <bgColor indexed="64"/>
      </patternFill>
    </fill>
    <fill>
      <patternFill patternType="solid">
        <fgColor rgb="FFFFCCCC"/>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0">
    <xf numFmtId="0" fontId="0" fillId="0" borderId="0"/>
    <xf numFmtId="175" fontId="17" fillId="0" borderId="0" applyFont="0" applyFill="0" applyBorder="0" applyAlignment="0" applyProtection="0"/>
    <xf numFmtId="0" fontId="17" fillId="0" borderId="0"/>
    <xf numFmtId="0" fontId="23" fillId="0" borderId="0"/>
    <xf numFmtId="0" fontId="17" fillId="0" borderId="0"/>
    <xf numFmtId="0" fontId="23" fillId="0" borderId="0"/>
    <xf numFmtId="0" fontId="20" fillId="0" borderId="0"/>
    <xf numFmtId="0" fontId="21" fillId="0" borderId="0"/>
    <xf numFmtId="0" fontId="29" fillId="0" borderId="0"/>
    <xf numFmtId="0" fontId="15" fillId="0" borderId="0"/>
    <xf numFmtId="0" fontId="26" fillId="0" borderId="0"/>
    <xf numFmtId="0" fontId="14" fillId="0" borderId="0"/>
    <xf numFmtId="0" fontId="17" fillId="0" borderId="0"/>
    <xf numFmtId="37" fontId="30" fillId="0" borderId="0"/>
    <xf numFmtId="0" fontId="4" fillId="0" borderId="0"/>
    <xf numFmtId="165" fontId="20" fillId="0" borderId="0" applyFont="0" applyFill="0" applyBorder="0" applyAlignment="0" applyProtection="0"/>
    <xf numFmtId="166" fontId="15" fillId="0" borderId="0" applyFont="0" applyFill="0" applyBorder="0" applyAlignment="0" applyProtection="0"/>
    <xf numFmtId="167" fontId="15" fillId="0" borderId="0" applyFont="0" applyFill="0" applyBorder="0" applyAlignment="0" applyProtection="0"/>
    <xf numFmtId="173" fontId="15" fillId="0" borderId="0" applyFont="0" applyFill="0" applyBorder="0" applyAlignment="0" applyProtection="0"/>
    <xf numFmtId="173" fontId="15" fillId="0" borderId="0" applyFont="0" applyFill="0" applyBorder="0" applyAlignment="0" applyProtection="0"/>
    <xf numFmtId="172" fontId="17" fillId="0" borderId="0" applyFont="0" applyFill="0" applyBorder="0" applyAlignment="0" applyProtection="0"/>
    <xf numFmtId="173" fontId="17" fillId="0" borderId="0" applyFont="0" applyFill="0" applyBorder="0" applyAlignment="0" applyProtection="0"/>
    <xf numFmtId="167" fontId="17" fillId="0" borderId="0" applyFont="0" applyFill="0" applyBorder="0" applyAlignment="0" applyProtection="0"/>
    <xf numFmtId="167" fontId="17" fillId="0" borderId="0" applyFont="0" applyFill="0" applyBorder="0" applyAlignment="0" applyProtection="0"/>
    <xf numFmtId="167" fontId="17" fillId="0" borderId="0" applyFont="0" applyFill="0" applyBorder="0" applyAlignment="0" applyProtection="0"/>
    <xf numFmtId="172" fontId="17" fillId="0" borderId="0" applyFont="0" applyFill="0" applyBorder="0" applyAlignment="0" applyProtection="0"/>
    <xf numFmtId="166" fontId="20" fillId="0" borderId="0" applyFont="0" applyFill="0" applyBorder="0" applyAlignment="0" applyProtection="0"/>
    <xf numFmtId="0" fontId="17" fillId="0" borderId="0" applyFont="0" applyFill="0" applyBorder="0" applyAlignment="0" applyProtection="0"/>
    <xf numFmtId="166" fontId="14" fillId="0" borderId="0" applyFont="0" applyFill="0" applyBorder="0" applyAlignment="0" applyProtection="0"/>
    <xf numFmtId="0" fontId="17" fillId="0" borderId="0" applyFont="0" applyFill="0" applyBorder="0" applyAlignment="0" applyProtection="0"/>
    <xf numFmtId="172" fontId="17" fillId="0" borderId="0" applyFont="0" applyFill="0" applyBorder="0" applyAlignment="0" applyProtection="0"/>
    <xf numFmtId="0" fontId="15" fillId="0" borderId="0"/>
    <xf numFmtId="166" fontId="15" fillId="0" borderId="0" applyFont="0" applyFill="0" applyBorder="0" applyAlignment="0" applyProtection="0"/>
    <xf numFmtId="0" fontId="15" fillId="0" borderId="0"/>
    <xf numFmtId="172" fontId="17" fillId="0" borderId="0" applyFont="0" applyFill="0" applyBorder="0" applyAlignment="0" applyProtection="0"/>
    <xf numFmtId="167" fontId="17" fillId="0" borderId="0" applyFont="0" applyFill="0" applyBorder="0" applyAlignment="0" applyProtection="0"/>
    <xf numFmtId="0" fontId="20" fillId="0" borderId="0"/>
    <xf numFmtId="0" fontId="20" fillId="0" borderId="0"/>
    <xf numFmtId="167" fontId="15" fillId="0" borderId="0" applyFont="0" applyFill="0" applyBorder="0" applyAlignment="0" applyProtection="0"/>
    <xf numFmtId="0" fontId="43" fillId="0" borderId="0"/>
    <xf numFmtId="166" fontId="43" fillId="0" borderId="0" applyFont="0" applyFill="0" applyBorder="0" applyAlignment="0" applyProtection="0"/>
    <xf numFmtId="0" fontId="17" fillId="0" borderId="0"/>
    <xf numFmtId="0" fontId="20" fillId="0" borderId="0"/>
    <xf numFmtId="0" fontId="17" fillId="0" borderId="0"/>
    <xf numFmtId="172" fontId="17" fillId="0" borderId="0" applyFont="0" applyFill="0" applyBorder="0" applyAlignment="0" applyProtection="0"/>
    <xf numFmtId="0" fontId="20" fillId="0" borderId="0"/>
    <xf numFmtId="0" fontId="17" fillId="0" borderId="0"/>
    <xf numFmtId="0" fontId="17" fillId="0" borderId="0"/>
    <xf numFmtId="0" fontId="20" fillId="0" borderId="0"/>
    <xf numFmtId="166" fontId="20" fillId="0" borderId="0" applyFont="0" applyFill="0" applyBorder="0" applyAlignment="0" applyProtection="0"/>
    <xf numFmtId="9" fontId="15" fillId="0" borderId="0" applyFont="0" applyFill="0" applyBorder="0" applyAlignment="0" applyProtection="0"/>
    <xf numFmtId="166" fontId="15" fillId="0" borderId="0" applyFont="0" applyFill="0" applyBorder="0" applyAlignment="0" applyProtection="0"/>
    <xf numFmtId="0" fontId="15" fillId="0" borderId="0"/>
    <xf numFmtId="173" fontId="17" fillId="0" borderId="0" applyFont="0" applyFill="0" applyBorder="0" applyAlignment="0" applyProtection="0"/>
    <xf numFmtId="0" fontId="20" fillId="0" borderId="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6" fontId="20" fillId="0" borderId="0" applyFont="0" applyFill="0" applyBorder="0" applyAlignment="0" applyProtection="0"/>
    <xf numFmtId="164" fontId="17" fillId="0" borderId="0" applyFont="0" applyFill="0" applyBorder="0" applyAlignment="0" applyProtection="0"/>
    <xf numFmtId="0" fontId="15" fillId="0" borderId="0"/>
    <xf numFmtId="172" fontId="17" fillId="0" borderId="0" applyFont="0" applyFill="0" applyBorder="0" applyAlignment="0" applyProtection="0"/>
    <xf numFmtId="172" fontId="17" fillId="0" borderId="0" applyFont="0" applyFill="0" applyBorder="0" applyAlignment="0" applyProtection="0"/>
    <xf numFmtId="0" fontId="1" fillId="0" borderId="0"/>
    <xf numFmtId="172" fontId="17" fillId="0" borderId="0" applyFont="0" applyFill="0" applyBorder="0" applyAlignment="0" applyProtection="0"/>
    <xf numFmtId="37" fontId="30" fillId="0" borderId="0"/>
    <xf numFmtId="0" fontId="20" fillId="0" borderId="0"/>
    <xf numFmtId="0" fontId="20" fillId="0" borderId="0"/>
    <xf numFmtId="0" fontId="20" fillId="0" borderId="0"/>
  </cellStyleXfs>
  <cellXfs count="679">
    <xf numFmtId="0" fontId="0" fillId="0" borderId="0" xfId="0"/>
    <xf numFmtId="4" fontId="20" fillId="0" borderId="0" xfId="42" applyNumberFormat="1" applyAlignment="1" applyProtection="1">
      <alignment horizontal="right" wrapText="1"/>
      <protection locked="0"/>
    </xf>
    <xf numFmtId="0" fontId="20" fillId="0" borderId="0" xfId="45" applyAlignment="1" applyProtection="1">
      <alignment horizontal="right" wrapText="1"/>
      <protection locked="0"/>
    </xf>
    <xf numFmtId="180" fontId="20" fillId="0" borderId="0" xfId="48" applyNumberFormat="1" applyAlignment="1" applyProtection="1">
      <alignment horizontal="right"/>
      <protection locked="0"/>
    </xf>
    <xf numFmtId="4" fontId="20" fillId="0" borderId="0" xfId="0" applyNumberFormat="1" applyFont="1" applyProtection="1">
      <protection locked="0"/>
    </xf>
    <xf numFmtId="4" fontId="42" fillId="0" borderId="0" xfId="28" applyNumberFormat="1" applyFont="1" applyAlignment="1" applyProtection="1">
      <alignment horizontal="right" wrapText="1"/>
      <protection locked="0"/>
    </xf>
    <xf numFmtId="4" fontId="20" fillId="0" borderId="0" xfId="42" applyNumberFormat="1" applyAlignment="1" applyProtection="1">
      <alignment horizontal="right"/>
      <protection locked="0"/>
    </xf>
    <xf numFmtId="4" fontId="20" fillId="0" borderId="0" xfId="0" applyNumberFormat="1" applyFont="1" applyAlignment="1" applyProtection="1">
      <alignment horizontal="right"/>
      <protection locked="0"/>
    </xf>
    <xf numFmtId="4" fontId="20" fillId="0" borderId="0" xfId="26" applyNumberFormat="1" applyAlignment="1" applyProtection="1">
      <alignment horizontal="right"/>
      <protection locked="0"/>
    </xf>
    <xf numFmtId="4" fontId="44" fillId="0" borderId="0" xfId="28" applyNumberFormat="1" applyFont="1" applyAlignment="1" applyProtection="1">
      <alignment horizontal="right" wrapText="1"/>
      <protection locked="0"/>
    </xf>
    <xf numFmtId="2" fontId="4" fillId="0" borderId="0" xfId="16" applyNumberFormat="1" applyFont="1" applyProtection="1">
      <protection locked="0"/>
    </xf>
    <xf numFmtId="180" fontId="20" fillId="0" borderId="0" xfId="0" applyNumberFormat="1" applyFont="1" applyProtection="1">
      <protection locked="0"/>
    </xf>
    <xf numFmtId="4" fontId="4" fillId="0" borderId="0" xfId="16" applyNumberFormat="1" applyFont="1" applyAlignment="1" applyProtection="1">
      <alignment horizontal="right"/>
      <protection locked="0"/>
    </xf>
    <xf numFmtId="4" fontId="4" fillId="0" borderId="2" xfId="16" applyNumberFormat="1" applyFont="1" applyBorder="1" applyAlignment="1" applyProtection="1">
      <alignment horizontal="right"/>
      <protection locked="0"/>
    </xf>
    <xf numFmtId="0" fontId="20" fillId="0" borderId="0" xfId="0" applyFont="1" applyProtection="1">
      <protection locked="0"/>
    </xf>
    <xf numFmtId="4" fontId="20" fillId="0" borderId="0" xfId="54" applyNumberFormat="1" applyAlignment="1" applyProtection="1">
      <alignment horizontal="right"/>
      <protection locked="0"/>
    </xf>
    <xf numFmtId="4" fontId="20" fillId="0" borderId="0" xfId="37" applyNumberFormat="1" applyAlignment="1" applyProtection="1">
      <alignment horizontal="right" wrapText="1"/>
      <protection locked="0"/>
    </xf>
    <xf numFmtId="4" fontId="20" fillId="0" borderId="0" xfId="6" applyNumberFormat="1" applyAlignment="1" applyProtection="1">
      <alignment horizontal="right"/>
      <protection locked="0"/>
    </xf>
    <xf numFmtId="4" fontId="42" fillId="0" borderId="5" xfId="28" applyNumberFormat="1" applyFont="1" applyBorder="1" applyAlignment="1" applyProtection="1">
      <alignment horizontal="right" wrapText="1"/>
      <protection locked="0"/>
    </xf>
    <xf numFmtId="4" fontId="20" fillId="0" borderId="0" xfId="11" applyNumberFormat="1" applyFont="1" applyAlignment="1" applyProtection="1">
      <alignment horizontal="right" wrapText="1"/>
      <protection locked="0"/>
    </xf>
    <xf numFmtId="4" fontId="20" fillId="0" borderId="0" xfId="0" applyNumberFormat="1" applyFont="1" applyAlignment="1" applyProtection="1">
      <alignment horizontal="right" wrapText="1"/>
      <protection locked="0"/>
    </xf>
    <xf numFmtId="180" fontId="4" fillId="0" borderId="0" xfId="16" applyNumberFormat="1" applyFont="1" applyAlignment="1" applyProtection="1">
      <alignment horizontal="right"/>
      <protection locked="0"/>
    </xf>
    <xf numFmtId="4" fontId="20" fillId="0" borderId="2" xfId="6" applyNumberFormat="1" applyBorder="1" applyAlignment="1" applyProtection="1">
      <alignment horizontal="right" wrapText="1"/>
      <protection locked="0"/>
    </xf>
    <xf numFmtId="180" fontId="27" fillId="0" borderId="0" xfId="16" applyNumberFormat="1" applyFont="1" applyAlignment="1" applyProtection="1">
      <alignment horizontal="right"/>
      <protection locked="0"/>
    </xf>
    <xf numFmtId="2" fontId="4" fillId="0" borderId="0" xfId="16" applyNumberFormat="1" applyFont="1" applyAlignment="1" applyProtection="1">
      <alignment horizontal="right"/>
      <protection locked="0"/>
    </xf>
    <xf numFmtId="4" fontId="20" fillId="0" borderId="0" xfId="6" applyNumberFormat="1" applyAlignment="1" applyProtection="1">
      <alignment horizontal="right" wrapText="1"/>
      <protection locked="0"/>
    </xf>
    <xf numFmtId="180" fontId="20" fillId="0" borderId="0" xfId="0" applyNumberFormat="1" applyFont="1" applyAlignment="1" applyProtection="1">
      <alignment horizontal="right"/>
      <protection locked="0"/>
    </xf>
    <xf numFmtId="4" fontId="20" fillId="0" borderId="0" xfId="8" applyNumberFormat="1" applyFont="1" applyAlignment="1" applyProtection="1">
      <alignment horizontal="right"/>
      <protection locked="0"/>
    </xf>
    <xf numFmtId="170" fontId="5" fillId="0" borderId="0" xfId="34" applyNumberFormat="1" applyFont="1" applyFill="1" applyBorder="1" applyAlignment="1" applyProtection="1">
      <alignment horizontal="center" vertical="top"/>
    </xf>
    <xf numFmtId="4" fontId="20" fillId="0" borderId="2" xfId="6" applyNumberFormat="1" applyBorder="1" applyAlignment="1" applyProtection="1">
      <alignment horizontal="right"/>
      <protection locked="0"/>
    </xf>
    <xf numFmtId="4" fontId="20" fillId="0" borderId="0" xfId="42" applyNumberFormat="1" applyBorder="1" applyAlignment="1" applyProtection="1">
      <alignment horizontal="right"/>
      <protection locked="0"/>
    </xf>
    <xf numFmtId="4" fontId="20" fillId="0" borderId="0" xfId="42" applyNumberFormat="1" applyFont="1" applyAlignment="1" applyProtection="1">
      <alignment horizontal="right"/>
      <protection locked="0"/>
    </xf>
    <xf numFmtId="4" fontId="20" fillId="0" borderId="0" xfId="42" applyNumberFormat="1" applyFont="1" applyBorder="1" applyAlignment="1" applyProtection="1">
      <alignment horizontal="right"/>
      <protection locked="0"/>
    </xf>
    <xf numFmtId="170" fontId="5" fillId="0" borderId="0" xfId="53" applyNumberFormat="1" applyFont="1" applyAlignment="1" applyProtection="1">
      <alignment horizontal="center" vertical="top"/>
    </xf>
    <xf numFmtId="0" fontId="4" fillId="0" borderId="0" xfId="31" applyFont="1" applyAlignment="1" applyProtection="1">
      <alignment vertical="top" wrapText="1"/>
    </xf>
    <xf numFmtId="169" fontId="9" fillId="0" borderId="0" xfId="31" applyNumberFormat="1" applyFont="1" applyAlignment="1" applyProtection="1">
      <alignment horizontal="right"/>
    </xf>
    <xf numFmtId="169" fontId="15" fillId="0" borderId="0" xfId="47" applyNumberFormat="1" applyFont="1" applyAlignment="1" applyProtection="1">
      <alignment horizontal="right"/>
    </xf>
    <xf numFmtId="4" fontId="15" fillId="0" borderId="0" xfId="31" applyNumberFormat="1" applyProtection="1"/>
    <xf numFmtId="0" fontId="32" fillId="0" borderId="0" xfId="2" applyFont="1" applyProtection="1"/>
    <xf numFmtId="0" fontId="33" fillId="0" borderId="0" xfId="2" applyFont="1" applyProtection="1"/>
    <xf numFmtId="0" fontId="36" fillId="0" borderId="0" xfId="2" applyFont="1" applyProtection="1"/>
    <xf numFmtId="0" fontId="37" fillId="0" borderId="0" xfId="2" applyFont="1" applyAlignment="1" applyProtection="1">
      <alignment horizontal="center" vertical="center"/>
    </xf>
    <xf numFmtId="0" fontId="37" fillId="0" borderId="0" xfId="2" applyFont="1" applyProtection="1"/>
    <xf numFmtId="0" fontId="17" fillId="0" borderId="0" xfId="2" applyProtection="1"/>
    <xf numFmtId="0" fontId="2" fillId="0" borderId="0" xfId="2" applyFont="1" applyProtection="1"/>
    <xf numFmtId="0" fontId="34" fillId="0" borderId="0" xfId="2" applyFont="1" applyProtection="1"/>
    <xf numFmtId="0" fontId="13" fillId="0" borderId="0" xfId="2" applyFont="1" applyProtection="1"/>
    <xf numFmtId="0" fontId="35" fillId="0" borderId="0" xfId="2" applyFont="1" applyProtection="1"/>
    <xf numFmtId="0" fontId="9" fillId="0" borderId="0" xfId="2" applyFont="1" applyProtection="1"/>
    <xf numFmtId="0" fontId="37" fillId="2" borderId="0" xfId="2" applyFont="1" applyFill="1" applyProtection="1"/>
    <xf numFmtId="0" fontId="37" fillId="2" borderId="0" xfId="2" applyFont="1" applyFill="1" applyAlignment="1" applyProtection="1">
      <alignment horizontal="center" vertical="center"/>
    </xf>
    <xf numFmtId="0" fontId="17" fillId="2" borderId="0" xfId="2" applyFill="1" applyProtection="1"/>
    <xf numFmtId="0" fontId="0" fillId="0" borderId="0" xfId="0" applyAlignment="1" applyProtection="1">
      <alignment horizontal="right" vertical="top"/>
    </xf>
    <xf numFmtId="0" fontId="0" fillId="0" borderId="0" xfId="0" applyAlignment="1" applyProtection="1">
      <alignment vertical="top"/>
    </xf>
    <xf numFmtId="0" fontId="0" fillId="0" borderId="0" xfId="0" applyProtection="1"/>
    <xf numFmtId="0" fontId="6" fillId="0" borderId="0" xfId="0" applyFont="1" applyAlignment="1" applyProtection="1">
      <alignment vertical="top"/>
    </xf>
    <xf numFmtId="0" fontId="8" fillId="0" borderId="0" xfId="0" applyFont="1" applyAlignment="1" applyProtection="1">
      <alignment vertical="top"/>
    </xf>
    <xf numFmtId="0" fontId="7" fillId="0" borderId="0" xfId="0" applyFont="1" applyAlignment="1" applyProtection="1">
      <alignment vertical="top"/>
    </xf>
    <xf numFmtId="0" fontId="2" fillId="0" borderId="0" xfId="0" applyFont="1" applyAlignment="1" applyProtection="1">
      <alignment horizontal="right" vertical="top"/>
    </xf>
    <xf numFmtId="0" fontId="0" fillId="0" borderId="0" xfId="0" applyAlignment="1" applyProtection="1">
      <alignment vertical="top" wrapText="1"/>
    </xf>
    <xf numFmtId="179" fontId="20" fillId="0" borderId="0" xfId="0" applyNumberFormat="1" applyFont="1" applyAlignment="1" applyProtection="1">
      <alignment horizontal="left" wrapText="1"/>
    </xf>
    <xf numFmtId="0" fontId="0" fillId="0" borderId="0" xfId="0" applyAlignment="1" applyProtection="1">
      <alignment wrapText="1"/>
    </xf>
    <xf numFmtId="0" fontId="0" fillId="2" borderId="0" xfId="0" applyFill="1" applyProtection="1"/>
    <xf numFmtId="176" fontId="2" fillId="2" borderId="0" xfId="0" applyNumberFormat="1" applyFont="1" applyFill="1" applyProtection="1"/>
    <xf numFmtId="176" fontId="0" fillId="2" borderId="0" xfId="0" applyNumberFormat="1" applyFill="1" applyProtection="1"/>
    <xf numFmtId="169" fontId="4" fillId="2" borderId="0" xfId="0" applyNumberFormat="1" applyFont="1" applyFill="1" applyProtection="1"/>
    <xf numFmtId="168" fontId="4" fillId="2" borderId="0" xfId="0" applyNumberFormat="1" applyFont="1" applyFill="1" applyAlignment="1" applyProtection="1">
      <alignment horizontal="right"/>
    </xf>
    <xf numFmtId="168" fontId="4" fillId="2" borderId="0" xfId="0" applyNumberFormat="1" applyFont="1" applyFill="1" applyProtection="1"/>
    <xf numFmtId="0" fontId="20" fillId="0" borderId="0" xfId="37" applyAlignment="1" applyProtection="1">
      <alignment wrapText="1"/>
    </xf>
    <xf numFmtId="171" fontId="0" fillId="2" borderId="0" xfId="0" applyNumberFormat="1" applyFill="1" applyProtection="1"/>
    <xf numFmtId="169" fontId="9" fillId="0" borderId="0" xfId="44" applyNumberFormat="1" applyFont="1" applyAlignment="1" applyProtection="1">
      <alignment horizontal="right"/>
    </xf>
    <xf numFmtId="4" fontId="9" fillId="0" borderId="0" xfId="44" applyNumberFormat="1" applyFont="1" applyAlignment="1" applyProtection="1">
      <alignment horizontal="right"/>
    </xf>
    <xf numFmtId="0" fontId="20" fillId="0" borderId="0" xfId="0" quotePrefix="1" applyFont="1" applyAlignment="1" applyProtection="1">
      <alignment vertical="top" wrapText="1"/>
    </xf>
    <xf numFmtId="0" fontId="20" fillId="0" borderId="0" xfId="0" applyFont="1" applyAlignment="1" applyProtection="1">
      <alignment vertical="top" wrapText="1"/>
    </xf>
    <xf numFmtId="0" fontId="20" fillId="0" borderId="0" xfId="0" applyFont="1" applyAlignment="1" applyProtection="1">
      <alignment wrapText="1"/>
    </xf>
    <xf numFmtId="0" fontId="0" fillId="2" borderId="0" xfId="0" applyFill="1" applyAlignment="1" applyProtection="1">
      <alignment horizontal="right" vertical="top"/>
    </xf>
    <xf numFmtId="0" fontId="0" fillId="2" borderId="0" xfId="0" applyFill="1" applyAlignment="1" applyProtection="1">
      <alignment vertical="top"/>
    </xf>
    <xf numFmtId="0" fontId="0" fillId="0" borderId="0" xfId="0" applyAlignment="1" applyProtection="1">
      <alignment horizontal="right"/>
    </xf>
    <xf numFmtId="171" fontId="0" fillId="0" borderId="0" xfId="0" applyNumberFormat="1" applyProtection="1"/>
    <xf numFmtId="0" fontId="22" fillId="0" borderId="0" xfId="0" applyFont="1" applyAlignment="1" applyProtection="1">
      <alignment horizontal="center"/>
    </xf>
    <xf numFmtId="171" fontId="22" fillId="0" borderId="0" xfId="0" applyNumberFormat="1" applyFont="1" applyAlignment="1" applyProtection="1">
      <alignment horizontal="right"/>
    </xf>
    <xf numFmtId="171" fontId="13" fillId="0" borderId="0" xfId="0" applyNumberFormat="1" applyFont="1" applyProtection="1"/>
    <xf numFmtId="0" fontId="2" fillId="0" borderId="0" xfId="0" applyFont="1" applyAlignment="1" applyProtection="1">
      <alignment horizontal="right"/>
    </xf>
    <xf numFmtId="1" fontId="2" fillId="0" borderId="0" xfId="0" applyNumberFormat="1" applyFont="1" applyAlignment="1" applyProtection="1">
      <alignment horizontal="right"/>
    </xf>
    <xf numFmtId="49" fontId="2" fillId="0" borderId="0" xfId="0" applyNumberFormat="1" applyFont="1" applyAlignment="1" applyProtection="1">
      <alignment horizontal="right"/>
    </xf>
    <xf numFmtId="0" fontId="0" fillId="0" borderId="2" xfId="0" applyBorder="1" applyAlignment="1" applyProtection="1">
      <alignment vertical="top"/>
    </xf>
    <xf numFmtId="171" fontId="0" fillId="0" borderId="2" xfId="0" applyNumberFormat="1" applyBorder="1" applyProtection="1"/>
    <xf numFmtId="171" fontId="22" fillId="0" borderId="0" xfId="0" applyNumberFormat="1" applyFont="1" applyProtection="1"/>
    <xf numFmtId="176" fontId="2" fillId="0" borderId="0" xfId="0" applyNumberFormat="1" applyFont="1" applyProtection="1"/>
    <xf numFmtId="176" fontId="0" fillId="0" borderId="0" xfId="0" applyNumberFormat="1" applyProtection="1"/>
    <xf numFmtId="170" fontId="5" fillId="0" borderId="0" xfId="17" applyNumberFormat="1" applyFont="1" applyAlignment="1" applyProtection="1">
      <alignment horizontal="center" vertical="top"/>
    </xf>
    <xf numFmtId="0" fontId="2" fillId="0" borderId="0" xfId="0" applyFont="1" applyAlignment="1" applyProtection="1">
      <alignment horizontal="left" vertical="top" wrapText="1"/>
    </xf>
    <xf numFmtId="0" fontId="4" fillId="0" borderId="0" xfId="0" applyFont="1" applyAlignment="1" applyProtection="1">
      <alignment horizontal="right"/>
    </xf>
    <xf numFmtId="169" fontId="4" fillId="0" borderId="0" xfId="0" applyNumberFormat="1" applyFont="1" applyProtection="1"/>
    <xf numFmtId="168" fontId="4" fillId="0" borderId="0" xfId="0" applyNumberFormat="1" applyFont="1" applyAlignment="1" applyProtection="1">
      <alignment horizontal="right"/>
    </xf>
    <xf numFmtId="168" fontId="4" fillId="0" borderId="0" xfId="0" applyNumberFormat="1" applyFont="1" applyProtection="1"/>
    <xf numFmtId="170" fontId="24" fillId="0" borderId="0" xfId="2" applyNumberFormat="1" applyFont="1" applyAlignment="1" applyProtection="1">
      <alignment horizontal="center"/>
    </xf>
    <xf numFmtId="0" fontId="7" fillId="0" borderId="0" xfId="0" applyFont="1" applyAlignment="1" applyProtection="1">
      <alignment horizontal="center" vertical="top"/>
    </xf>
    <xf numFmtId="0" fontId="7" fillId="0" borderId="0" xfId="0" applyFont="1" applyAlignment="1" applyProtection="1">
      <alignment horizontal="left" vertical="top"/>
    </xf>
    <xf numFmtId="0" fontId="8" fillId="0" borderId="0" xfId="0" applyFont="1" applyAlignment="1" applyProtection="1">
      <alignment horizontal="right"/>
    </xf>
    <xf numFmtId="169" fontId="8" fillId="0" borderId="0" xfId="0" applyNumberFormat="1" applyFont="1" applyProtection="1"/>
    <xf numFmtId="168" fontId="8" fillId="0" borderId="0" xfId="0" applyNumberFormat="1" applyFont="1" applyProtection="1"/>
    <xf numFmtId="0" fontId="8" fillId="0" borderId="0" xfId="0" applyFont="1" applyProtection="1"/>
    <xf numFmtId="172" fontId="15" fillId="0" borderId="0" xfId="16" applyNumberFormat="1" applyProtection="1"/>
    <xf numFmtId="0" fontId="5" fillId="0" borderId="3" xfId="0" applyFont="1" applyBorder="1" applyAlignment="1" applyProtection="1">
      <alignment horizontal="center" vertical="top"/>
    </xf>
    <xf numFmtId="0" fontId="5" fillId="0" borderId="4" xfId="0" applyFont="1" applyBorder="1" applyAlignment="1" applyProtection="1">
      <alignment horizontal="center" vertical="top" wrapText="1"/>
    </xf>
    <xf numFmtId="0" fontId="5" fillId="0" borderId="4" xfId="0" applyFont="1" applyBorder="1" applyAlignment="1" applyProtection="1">
      <alignment horizontal="right"/>
    </xf>
    <xf numFmtId="169" fontId="5" fillId="0" borderId="4" xfId="0" applyNumberFormat="1" applyFont="1" applyBorder="1" applyAlignment="1" applyProtection="1">
      <alignment horizontal="right"/>
    </xf>
    <xf numFmtId="168" fontId="5" fillId="0" borderId="5" xfId="0" applyNumberFormat="1" applyFont="1" applyBorder="1" applyAlignment="1" applyProtection="1">
      <alignment horizontal="right"/>
    </xf>
    <xf numFmtId="0" fontId="4" fillId="0" borderId="0" xfId="0" applyFont="1" applyAlignment="1" applyProtection="1">
      <alignment horizontal="center"/>
    </xf>
    <xf numFmtId="0" fontId="0" fillId="0" borderId="0" xfId="0" applyAlignment="1" applyProtection="1">
      <alignment horizontal="center"/>
    </xf>
    <xf numFmtId="0" fontId="5" fillId="0" borderId="0" xfId="0" applyFont="1" applyAlignment="1" applyProtection="1">
      <alignment horizontal="center" vertical="top"/>
    </xf>
    <xf numFmtId="0" fontId="5" fillId="0" borderId="0" xfId="0" applyFont="1" applyAlignment="1" applyProtection="1">
      <alignment horizontal="center" vertical="top" wrapText="1"/>
    </xf>
    <xf numFmtId="0" fontId="5" fillId="0" borderId="0" xfId="0" applyFont="1" applyAlignment="1" applyProtection="1">
      <alignment horizontal="right"/>
    </xf>
    <xf numFmtId="169" fontId="5" fillId="0" borderId="0" xfId="0" applyNumberFormat="1" applyFont="1" applyAlignment="1" applyProtection="1">
      <alignment horizontal="right"/>
    </xf>
    <xf numFmtId="168" fontId="5" fillId="0" borderId="0" xfId="0" applyNumberFormat="1" applyFont="1" applyAlignment="1" applyProtection="1">
      <alignment horizontal="right"/>
    </xf>
    <xf numFmtId="0" fontId="2" fillId="0" borderId="0" xfId="0" applyFont="1" applyAlignment="1" applyProtection="1">
      <alignment horizontal="center" vertical="top"/>
    </xf>
    <xf numFmtId="170" fontId="5" fillId="0" borderId="0" xfId="16" applyNumberFormat="1" applyFont="1" applyAlignment="1" applyProtection="1">
      <alignment horizontal="center" vertical="top"/>
    </xf>
    <xf numFmtId="0" fontId="9" fillId="0" borderId="0" xfId="17" applyNumberFormat="1" applyFont="1" applyAlignment="1" applyProtection="1">
      <alignment horizontal="left" wrapText="1"/>
    </xf>
    <xf numFmtId="169" fontId="9" fillId="0" borderId="0" xfId="0" applyNumberFormat="1" applyFont="1" applyAlignment="1" applyProtection="1">
      <alignment horizontal="right"/>
    </xf>
    <xf numFmtId="169" fontId="15" fillId="0" borderId="0" xfId="2" applyNumberFormat="1" applyFont="1" applyAlignment="1" applyProtection="1">
      <alignment horizontal="right"/>
    </xf>
    <xf numFmtId="4" fontId="0" fillId="0" borderId="0" xfId="0" applyNumberFormat="1" applyProtection="1"/>
    <xf numFmtId="4" fontId="15" fillId="0" borderId="0" xfId="0" applyNumberFormat="1" applyFont="1" applyProtection="1"/>
    <xf numFmtId="0" fontId="4" fillId="0" borderId="0" xfId="0" applyFont="1" applyAlignment="1" applyProtection="1">
      <alignment horizontal="center" vertical="top"/>
    </xf>
    <xf numFmtId="0" fontId="3" fillId="0" borderId="0" xfId="0" applyFont="1" applyAlignment="1" applyProtection="1">
      <alignment horizontal="left" vertical="top" wrapText="1"/>
    </xf>
    <xf numFmtId="0" fontId="4" fillId="0" borderId="0" xfId="0" applyFont="1" applyAlignment="1" applyProtection="1">
      <alignment horizontal="left" vertical="top" wrapText="1"/>
    </xf>
    <xf numFmtId="169" fontId="4" fillId="0" borderId="0" xfId="0" applyNumberFormat="1" applyFont="1" applyAlignment="1" applyProtection="1">
      <alignment horizontal="right"/>
    </xf>
    <xf numFmtId="0" fontId="4" fillId="0" borderId="0" xfId="0" applyFont="1" applyProtection="1"/>
    <xf numFmtId="169" fontId="9" fillId="0" borderId="0" xfId="0" applyNumberFormat="1" applyFont="1" applyProtection="1"/>
    <xf numFmtId="0" fontId="4" fillId="0" borderId="0" xfId="0" applyFont="1" applyAlignment="1" applyProtection="1">
      <alignment horizontal="right" wrapText="1"/>
    </xf>
    <xf numFmtId="4" fontId="4" fillId="0" borderId="0" xfId="0" applyNumberFormat="1" applyFont="1" applyAlignment="1" applyProtection="1">
      <alignment horizontal="right"/>
    </xf>
    <xf numFmtId="0" fontId="0" fillId="0" borderId="0" xfId="0" quotePrefix="1" applyAlignment="1" applyProtection="1">
      <alignment horizontal="center"/>
    </xf>
    <xf numFmtId="0" fontId="4" fillId="0" borderId="0" xfId="0" applyFont="1" applyAlignment="1" applyProtection="1">
      <alignment vertical="top" wrapText="1"/>
    </xf>
    <xf numFmtId="0" fontId="4" fillId="0" borderId="0" xfId="19" applyNumberFormat="1" applyFont="1" applyAlignment="1" applyProtection="1">
      <alignment horizontal="right"/>
    </xf>
    <xf numFmtId="4" fontId="4" fillId="0" borderId="0" xfId="11" applyNumberFormat="1" applyFont="1" applyAlignment="1" applyProtection="1">
      <alignment horizontal="right"/>
    </xf>
    <xf numFmtId="0" fontId="40" fillId="0" borderId="0" xfId="0" applyFont="1" applyProtection="1"/>
    <xf numFmtId="0" fontId="13" fillId="0" borderId="0" xfId="0" applyFont="1" applyAlignment="1" applyProtection="1">
      <alignment horizontal="left" vertical="top" wrapText="1"/>
    </xf>
    <xf numFmtId="169" fontId="0" fillId="0" borderId="0" xfId="0" applyNumberFormat="1" applyProtection="1"/>
    <xf numFmtId="168" fontId="13" fillId="0" borderId="1" xfId="0" applyNumberFormat="1" applyFont="1" applyBorder="1" applyProtection="1"/>
    <xf numFmtId="170" fontId="2" fillId="0" borderId="0" xfId="17" applyNumberFormat="1" applyFont="1" applyAlignment="1" applyProtection="1">
      <alignment horizontal="center" vertical="top"/>
    </xf>
    <xf numFmtId="178" fontId="4" fillId="0" borderId="0" xfId="0" applyNumberFormat="1" applyFont="1" applyProtection="1"/>
    <xf numFmtId="4" fontId="4" fillId="0" borderId="0" xfId="0" applyNumberFormat="1" applyFont="1" applyProtection="1"/>
    <xf numFmtId="4" fontId="2" fillId="0" borderId="1" xfId="0" applyNumberFormat="1" applyFont="1" applyBorder="1" applyProtection="1"/>
    <xf numFmtId="0" fontId="0" fillId="0" borderId="0" xfId="0" applyAlignment="1" applyProtection="1">
      <alignment horizontal="center" vertical="top"/>
    </xf>
    <xf numFmtId="9" fontId="0" fillId="0" borderId="0" xfId="50" applyFont="1" applyProtection="1"/>
    <xf numFmtId="0" fontId="16" fillId="0" borderId="0" xfId="0" applyFont="1" applyAlignment="1" applyProtection="1">
      <alignment horizontal="left" vertical="top" wrapText="1"/>
    </xf>
    <xf numFmtId="4" fontId="2" fillId="0" borderId="0" xfId="0" applyNumberFormat="1" applyFont="1" applyProtection="1"/>
    <xf numFmtId="170" fontId="0" fillId="0" borderId="0" xfId="0" applyNumberFormat="1" applyAlignment="1" applyProtection="1">
      <alignment horizontal="center"/>
    </xf>
    <xf numFmtId="0" fontId="0" fillId="0" borderId="2" xfId="0" applyBorder="1" applyAlignment="1" applyProtection="1">
      <alignment horizontal="left" vertical="top" wrapText="1"/>
    </xf>
    <xf numFmtId="0" fontId="0" fillId="0" borderId="2" xfId="0" applyBorder="1" applyAlignment="1" applyProtection="1">
      <alignment horizontal="right"/>
    </xf>
    <xf numFmtId="169" fontId="4" fillId="0" borderId="2" xfId="17" applyNumberFormat="1" applyFont="1" applyBorder="1" applyAlignment="1" applyProtection="1">
      <alignment vertical="center"/>
    </xf>
    <xf numFmtId="4" fontId="0" fillId="0" borderId="2" xfId="0" applyNumberFormat="1" applyBorder="1" applyProtection="1"/>
    <xf numFmtId="0" fontId="13" fillId="0" borderId="3" xfId="0" applyFont="1" applyBorder="1" applyAlignment="1" applyProtection="1">
      <alignment vertical="top"/>
    </xf>
    <xf numFmtId="0" fontId="0" fillId="0" borderId="4" xfId="0" applyBorder="1" applyAlignment="1" applyProtection="1">
      <alignment horizontal="right"/>
    </xf>
    <xf numFmtId="169" fontId="13" fillId="0" borderId="4" xfId="0" applyNumberFormat="1" applyFont="1" applyBorder="1" applyProtection="1"/>
    <xf numFmtId="4" fontId="13" fillId="0" borderId="1" xfId="0" applyNumberFormat="1" applyFont="1" applyBorder="1" applyProtection="1"/>
    <xf numFmtId="4" fontId="8" fillId="0" borderId="0" xfId="0" applyNumberFormat="1" applyFont="1" applyProtection="1"/>
    <xf numFmtId="2" fontId="62" fillId="0" borderId="0" xfId="0" applyNumberFormat="1" applyFont="1" applyProtection="1"/>
    <xf numFmtId="4" fontId="5" fillId="0" borderId="5" xfId="0" applyNumberFormat="1" applyFont="1" applyBorder="1" applyAlignment="1" applyProtection="1">
      <alignment horizontal="right"/>
    </xf>
    <xf numFmtId="2" fontId="0" fillId="0" borderId="0" xfId="0" applyNumberFormat="1" applyAlignment="1" applyProtection="1">
      <alignment horizontal="center"/>
    </xf>
    <xf numFmtId="4" fontId="5" fillId="0" borderId="0" xfId="0" applyNumberFormat="1" applyFont="1" applyAlignment="1" applyProtection="1">
      <alignment horizontal="right"/>
    </xf>
    <xf numFmtId="2" fontId="0" fillId="0" borderId="0" xfId="0" applyNumberFormat="1" applyProtection="1"/>
    <xf numFmtId="4" fontId="0" fillId="0" borderId="0" xfId="0" applyNumberFormat="1" applyAlignment="1" applyProtection="1">
      <alignment horizontal="right"/>
    </xf>
    <xf numFmtId="4" fontId="13" fillId="0" borderId="0" xfId="0" applyNumberFormat="1" applyFont="1" applyProtection="1"/>
    <xf numFmtId="0" fontId="0" fillId="0" borderId="0" xfId="0" applyAlignment="1" applyProtection="1">
      <alignment horizontal="left" vertical="top" wrapText="1"/>
    </xf>
    <xf numFmtId="2" fontId="63" fillId="0" borderId="0" xfId="0" applyNumberFormat="1" applyFont="1" applyProtection="1"/>
    <xf numFmtId="180" fontId="20" fillId="0" borderId="0" xfId="0" applyNumberFormat="1" applyFont="1" applyProtection="1"/>
    <xf numFmtId="183" fontId="0" fillId="0" borderId="0" xfId="0" applyNumberFormat="1" applyProtection="1"/>
    <xf numFmtId="170" fontId="5" fillId="0" borderId="0" xfId="27" applyNumberFormat="1" applyFont="1" applyFill="1" applyBorder="1" applyAlignment="1" applyProtection="1">
      <alignment horizontal="center" vertical="top"/>
    </xf>
    <xf numFmtId="0" fontId="4" fillId="0" borderId="0" xfId="0" applyFont="1" applyAlignment="1" applyProtection="1">
      <alignment horizontal="left" vertical="center" wrapText="1"/>
    </xf>
    <xf numFmtId="4" fontId="4" fillId="0" borderId="0" xfId="16" applyNumberFormat="1" applyFont="1" applyProtection="1"/>
    <xf numFmtId="2" fontId="0" fillId="0" borderId="0" xfId="0" applyNumberFormat="1" applyAlignment="1" applyProtection="1">
      <alignment vertical="center"/>
    </xf>
    <xf numFmtId="0" fontId="4" fillId="0" borderId="0" xfId="0" applyFont="1" applyAlignment="1" applyProtection="1">
      <alignment vertical="center"/>
    </xf>
    <xf numFmtId="169" fontId="27" fillId="0" borderId="0" xfId="0" applyNumberFormat="1" applyFont="1" applyProtection="1"/>
    <xf numFmtId="0" fontId="4" fillId="0" borderId="0" xfId="16" applyNumberFormat="1" applyFont="1" applyAlignment="1" applyProtection="1">
      <alignment horizontal="left" vertical="top" wrapText="1"/>
    </xf>
    <xf numFmtId="174" fontId="4" fillId="0" borderId="0" xfId="16" applyNumberFormat="1" applyFont="1" applyProtection="1"/>
    <xf numFmtId="4" fontId="4" fillId="0" borderId="0" xfId="16" applyNumberFormat="1" applyFont="1" applyAlignment="1" applyProtection="1">
      <alignment horizontal="right"/>
    </xf>
    <xf numFmtId="9" fontId="4" fillId="0" borderId="0" xfId="0" applyNumberFormat="1" applyFont="1" applyAlignment="1" applyProtection="1">
      <alignment horizontal="right"/>
    </xf>
    <xf numFmtId="170" fontId="5" fillId="0" borderId="0" xfId="21" applyNumberFormat="1" applyFont="1" applyAlignment="1" applyProtection="1">
      <alignment horizontal="center" vertical="top"/>
    </xf>
    <xf numFmtId="0" fontId="4" fillId="0" borderId="0" xfId="28" applyNumberFormat="1" applyFont="1" applyAlignment="1" applyProtection="1">
      <alignment horizontal="left" vertical="top" wrapText="1"/>
    </xf>
    <xf numFmtId="169" fontId="4" fillId="0" borderId="0" xfId="28" applyNumberFormat="1" applyFont="1" applyAlignment="1" applyProtection="1">
      <alignment horizontal="right"/>
    </xf>
    <xf numFmtId="2" fontId="0" fillId="0" borderId="0" xfId="0" quotePrefix="1" applyNumberFormat="1" applyProtection="1"/>
    <xf numFmtId="0" fontId="4" fillId="0" borderId="0" xfId="28" quotePrefix="1" applyNumberFormat="1" applyFont="1" applyAlignment="1" applyProtection="1">
      <alignment horizontal="left" vertical="top" wrapText="1"/>
    </xf>
    <xf numFmtId="2" fontId="61" fillId="0" borderId="0" xfId="0" quotePrefix="1" applyNumberFormat="1" applyFont="1" applyProtection="1"/>
    <xf numFmtId="0" fontId="27" fillId="0" borderId="0" xfId="0" applyFont="1" applyProtection="1"/>
    <xf numFmtId="170" fontId="5" fillId="0" borderId="0" xfId="18" applyNumberFormat="1" applyFont="1" applyAlignment="1" applyProtection="1">
      <alignment horizontal="center" vertical="top"/>
    </xf>
    <xf numFmtId="0" fontId="9" fillId="0" borderId="0" xfId="20" applyNumberFormat="1" applyFont="1" applyAlignment="1" applyProtection="1">
      <alignment horizontal="left" vertical="top" wrapText="1"/>
    </xf>
    <xf numFmtId="169" fontId="9" fillId="0" borderId="0" xfId="0" applyNumberFormat="1" applyFont="1" applyAlignment="1" applyProtection="1">
      <alignment horizontal="right" wrapText="1"/>
    </xf>
    <xf numFmtId="0" fontId="9" fillId="0" borderId="0" xfId="0" applyFont="1" applyAlignment="1" applyProtection="1">
      <alignment horizontal="left" vertical="top" wrapText="1"/>
    </xf>
    <xf numFmtId="180" fontId="4" fillId="0" borderId="0" xfId="0" applyNumberFormat="1" applyFont="1" applyAlignment="1" applyProtection="1">
      <alignment horizontal="right"/>
    </xf>
    <xf numFmtId="0" fontId="9" fillId="0" borderId="0" xfId="0" applyFont="1" applyAlignment="1" applyProtection="1">
      <alignment horizontal="left" wrapText="1"/>
    </xf>
    <xf numFmtId="0" fontId="9" fillId="0" borderId="0" xfId="0" applyFont="1" applyProtection="1"/>
    <xf numFmtId="0" fontId="9" fillId="0" borderId="0" xfId="0" quotePrefix="1" applyFont="1" applyAlignment="1" applyProtection="1">
      <alignment horizontal="left" vertical="center" wrapText="1"/>
    </xf>
    <xf numFmtId="0" fontId="4" fillId="0" borderId="0" xfId="33" applyFont="1" applyAlignment="1" applyProtection="1">
      <alignment horizontal="right"/>
    </xf>
    <xf numFmtId="4" fontId="4" fillId="0" borderId="0" xfId="33" applyNumberFormat="1" applyFont="1" applyAlignment="1" applyProtection="1">
      <alignment horizontal="center"/>
    </xf>
    <xf numFmtId="177" fontId="15" fillId="0" borderId="0" xfId="0" applyNumberFormat="1" applyFont="1" applyProtection="1"/>
    <xf numFmtId="0" fontId="41" fillId="0" borderId="0" xfId="0" applyFont="1" applyAlignment="1" applyProtection="1">
      <alignment horizontal="left" vertical="top" wrapText="1"/>
    </xf>
    <xf numFmtId="4" fontId="9" fillId="0" borderId="0" xfId="0" applyNumberFormat="1" applyFont="1" applyProtection="1"/>
    <xf numFmtId="0" fontId="13" fillId="0" borderId="0" xfId="0" applyFont="1" applyAlignment="1" applyProtection="1">
      <alignment horizontal="right" wrapText="1"/>
    </xf>
    <xf numFmtId="169" fontId="13" fillId="0" borderId="0" xfId="0" applyNumberFormat="1" applyFont="1" applyProtection="1"/>
    <xf numFmtId="0" fontId="9" fillId="0" borderId="0" xfId="2" applyFont="1" applyAlignment="1" applyProtection="1">
      <alignment horizontal="left" vertical="top" wrapText="1"/>
    </xf>
    <xf numFmtId="0" fontId="4" fillId="0" borderId="0" xfId="2" applyFont="1" applyAlignment="1" applyProtection="1">
      <alignment horizontal="right" wrapText="1"/>
    </xf>
    <xf numFmtId="169" fontId="4" fillId="0" borderId="0" xfId="2" applyNumberFormat="1" applyFont="1" applyAlignment="1" applyProtection="1">
      <alignment horizontal="right"/>
    </xf>
    <xf numFmtId="168" fontId="4" fillId="0" borderId="0" xfId="2" applyNumberFormat="1" applyFont="1" applyAlignment="1" applyProtection="1">
      <alignment horizontal="right"/>
    </xf>
    <xf numFmtId="2" fontId="15" fillId="0" borderId="0" xfId="2" applyNumberFormat="1" applyFont="1" applyProtection="1"/>
    <xf numFmtId="0" fontId="15" fillId="0" borderId="0" xfId="2" applyFont="1" applyProtection="1"/>
    <xf numFmtId="0" fontId="4" fillId="0" borderId="0" xfId="2" quotePrefix="1" applyFont="1" applyAlignment="1" applyProtection="1">
      <alignment horizontal="left" vertical="top" wrapText="1"/>
    </xf>
    <xf numFmtId="0" fontId="4" fillId="0" borderId="0" xfId="2" applyFont="1" applyProtection="1"/>
    <xf numFmtId="2" fontId="0" fillId="0" borderId="0" xfId="2" applyNumberFormat="1" applyFont="1" applyProtection="1"/>
    <xf numFmtId="0" fontId="38" fillId="0" borderId="0" xfId="2" quotePrefix="1" applyFont="1" applyAlignment="1" applyProtection="1">
      <alignment horizontal="left" vertical="top" wrapText="1"/>
    </xf>
    <xf numFmtId="169" fontId="9" fillId="0" borderId="0" xfId="2" applyNumberFormat="1" applyFont="1" applyAlignment="1" applyProtection="1">
      <alignment horizontal="right" wrapText="1"/>
    </xf>
    <xf numFmtId="170" fontId="5" fillId="0" borderId="0" xfId="20" applyNumberFormat="1" applyFont="1" applyAlignment="1" applyProtection="1">
      <alignment horizontal="center" vertical="top"/>
    </xf>
    <xf numFmtId="169" fontId="4" fillId="0" borderId="0" xfId="0" applyNumberFormat="1" applyFont="1" applyAlignment="1" applyProtection="1">
      <alignment horizontal="right" wrapText="1"/>
    </xf>
    <xf numFmtId="0" fontId="9" fillId="0" borderId="0" xfId="0" quotePrefix="1" applyFont="1" applyAlignment="1" applyProtection="1">
      <alignment horizontal="left" vertical="top" wrapText="1"/>
    </xf>
    <xf numFmtId="0" fontId="56" fillId="0" borderId="0" xfId="0" applyFont="1" applyProtection="1"/>
    <xf numFmtId="0" fontId="9" fillId="0" borderId="0" xfId="2" quotePrefix="1" applyFont="1" applyAlignment="1" applyProtection="1">
      <alignment horizontal="left" vertical="top" wrapText="1"/>
    </xf>
    <xf numFmtId="0" fontId="4" fillId="0" borderId="0" xfId="0" quotePrefix="1" applyFont="1" applyAlignment="1" applyProtection="1">
      <alignment horizontal="left" vertical="top" wrapText="1"/>
    </xf>
    <xf numFmtId="169" fontId="4" fillId="0" borderId="0" xfId="17" applyNumberFormat="1" applyFont="1" applyAlignment="1" applyProtection="1">
      <alignment vertical="center"/>
    </xf>
    <xf numFmtId="0" fontId="62" fillId="2" borderId="0" xfId="0" applyFont="1" applyFill="1" applyProtection="1"/>
    <xf numFmtId="0" fontId="8" fillId="2" borderId="0" xfId="0" applyFont="1" applyFill="1" applyProtection="1"/>
    <xf numFmtId="0" fontId="0" fillId="2" borderId="0" xfId="0" applyFill="1" applyAlignment="1" applyProtection="1">
      <alignment horizontal="center"/>
    </xf>
    <xf numFmtId="0" fontId="4" fillId="0" borderId="0" xfId="31" applyFont="1" applyAlignment="1" applyProtection="1">
      <alignment horizontal="left" vertical="top" wrapText="1"/>
    </xf>
    <xf numFmtId="0" fontId="4" fillId="0" borderId="0" xfId="18" applyNumberFormat="1" applyFont="1" applyAlignment="1" applyProtection="1">
      <alignment horizontal="right"/>
    </xf>
    <xf numFmtId="0" fontId="4" fillId="0" borderId="0" xfId="16" applyNumberFormat="1" applyFont="1" applyFill="1" applyBorder="1" applyAlignment="1" applyProtection="1">
      <alignment horizontal="left" vertical="top" wrapText="1"/>
    </xf>
    <xf numFmtId="0" fontId="4" fillId="0" borderId="0" xfId="0" quotePrefix="1" applyFont="1" applyAlignment="1" applyProtection="1">
      <alignment horizontal="left" vertical="center" wrapText="1"/>
    </xf>
    <xf numFmtId="170" fontId="5" fillId="2" borderId="0" xfId="17" applyNumberFormat="1" applyFont="1" applyFill="1" applyAlignment="1" applyProtection="1">
      <alignment horizontal="center" vertical="top"/>
    </xf>
    <xf numFmtId="0" fontId="0" fillId="2" borderId="0" xfId="0" applyFill="1" applyAlignment="1" applyProtection="1">
      <alignment horizontal="left" vertical="top" wrapText="1"/>
    </xf>
    <xf numFmtId="0" fontId="4" fillId="2" borderId="0" xfId="0" applyFont="1" applyFill="1" applyAlignment="1" applyProtection="1">
      <alignment horizontal="right" wrapText="1"/>
    </xf>
    <xf numFmtId="4" fontId="0" fillId="2" borderId="0" xfId="0" applyNumberFormat="1" applyFill="1" applyProtection="1"/>
    <xf numFmtId="180" fontId="20" fillId="2" borderId="0" xfId="0" applyNumberFormat="1" applyFont="1" applyFill="1" applyProtection="1"/>
    <xf numFmtId="4" fontId="4" fillId="2" borderId="0" xfId="0" applyNumberFormat="1" applyFont="1" applyFill="1" applyProtection="1"/>
    <xf numFmtId="180" fontId="0" fillId="2" borderId="0" xfId="0" applyNumberFormat="1" applyFill="1" applyProtection="1"/>
    <xf numFmtId="0" fontId="4" fillId="2" borderId="0" xfId="0" applyFont="1" applyFill="1" applyAlignment="1" applyProtection="1">
      <alignment vertical="center"/>
    </xf>
    <xf numFmtId="0" fontId="4" fillId="2" borderId="0" xfId="0" applyFont="1" applyFill="1" applyProtection="1"/>
    <xf numFmtId="0" fontId="0" fillId="2" borderId="0" xfId="0" applyFill="1" applyAlignment="1" applyProtection="1">
      <alignment vertical="center"/>
    </xf>
    <xf numFmtId="0" fontId="27" fillId="2" borderId="0" xfId="0" applyFont="1" applyFill="1" applyProtection="1"/>
    <xf numFmtId="0" fontId="0" fillId="2" borderId="0" xfId="0" quotePrefix="1" applyFill="1" applyProtection="1"/>
    <xf numFmtId="0" fontId="61" fillId="2" borderId="0" xfId="0" quotePrefix="1" applyFont="1" applyFill="1" applyProtection="1"/>
    <xf numFmtId="0" fontId="15" fillId="2" borderId="0" xfId="2" applyFont="1" applyFill="1" applyProtection="1"/>
    <xf numFmtId="0" fontId="4" fillId="2" borderId="0" xfId="2" applyFont="1" applyFill="1" applyProtection="1"/>
    <xf numFmtId="0" fontId="4" fillId="0" borderId="0" xfId="20" applyNumberFormat="1" applyFont="1" applyFill="1" applyBorder="1" applyAlignment="1" applyProtection="1">
      <alignment horizontal="left" vertical="top" wrapText="1"/>
    </xf>
    <xf numFmtId="0" fontId="4" fillId="0" borderId="0" xfId="20" applyNumberFormat="1" applyFont="1" applyAlignment="1" applyProtection="1">
      <alignment horizontal="left" vertical="top" wrapText="1"/>
    </xf>
    <xf numFmtId="0" fontId="56" fillId="2" borderId="0" xfId="0" applyFont="1" applyFill="1" applyProtection="1"/>
    <xf numFmtId="4" fontId="2" fillId="0" borderId="0" xfId="0" applyNumberFormat="1" applyFont="1" applyBorder="1" applyProtection="1"/>
    <xf numFmtId="170" fontId="18" fillId="0" borderId="0" xfId="18" applyNumberFormat="1" applyFont="1" applyFill="1" applyBorder="1" applyAlignment="1" applyProtection="1">
      <alignment horizontal="center" vertical="top"/>
    </xf>
    <xf numFmtId="169" fontId="9" fillId="0" borderId="0" xfId="0" applyNumberFormat="1" applyFont="1" applyAlignment="1" applyProtection="1">
      <alignment horizontal="center"/>
    </xf>
    <xf numFmtId="4" fontId="9" fillId="0" borderId="0" xfId="34" applyNumberFormat="1" applyFont="1" applyFill="1" applyBorder="1" applyAlignment="1" applyProtection="1">
      <alignment horizontal="right"/>
    </xf>
    <xf numFmtId="170" fontId="5" fillId="0" borderId="0" xfId="65" applyNumberFormat="1" applyFont="1" applyFill="1" applyBorder="1" applyAlignment="1" applyProtection="1">
      <alignment horizontal="center" vertical="top"/>
    </xf>
    <xf numFmtId="0" fontId="4" fillId="0" borderId="0" xfId="34" quotePrefix="1" applyNumberFormat="1" applyFont="1" applyFill="1" applyBorder="1" applyAlignment="1" applyProtection="1">
      <alignment horizontal="left" wrapText="1"/>
    </xf>
    <xf numFmtId="0" fontId="9" fillId="0" borderId="0" xfId="37" quotePrefix="1" applyFont="1" applyAlignment="1" applyProtection="1">
      <alignment horizontal="left" vertical="top" wrapText="1"/>
    </xf>
    <xf numFmtId="0" fontId="4" fillId="0" borderId="0" xfId="34" applyNumberFormat="1" applyFont="1" applyFill="1" applyBorder="1" applyAlignment="1" applyProtection="1">
      <alignment horizontal="left" vertical="top" wrapText="1"/>
    </xf>
    <xf numFmtId="169" fontId="4" fillId="0" borderId="0" xfId="17" applyNumberFormat="1" applyFont="1" applyFill="1" applyBorder="1" applyAlignment="1" applyProtection="1">
      <alignment horizontal="right"/>
    </xf>
    <xf numFmtId="4" fontId="4" fillId="0" borderId="0" xfId="20" applyNumberFormat="1" applyFont="1" applyFill="1" applyBorder="1" applyAlignment="1" applyProtection="1">
      <alignment horizontal="right"/>
    </xf>
    <xf numFmtId="170" fontId="5" fillId="0" borderId="0" xfId="18" applyNumberFormat="1" applyFont="1" applyFill="1" applyBorder="1" applyAlignment="1" applyProtection="1">
      <alignment horizontal="center" vertical="top"/>
    </xf>
    <xf numFmtId="0" fontId="4" fillId="2" borderId="0" xfId="0" applyFont="1" applyFill="1" applyAlignment="1" applyProtection="1">
      <alignment horizontal="center" vertical="top"/>
    </xf>
    <xf numFmtId="0" fontId="4" fillId="2" borderId="0" xfId="0" applyFont="1" applyFill="1" applyAlignment="1" applyProtection="1">
      <alignment horizontal="left" vertical="top" wrapText="1"/>
    </xf>
    <xf numFmtId="0" fontId="4" fillId="2" borderId="0" xfId="0" applyFont="1" applyFill="1" applyAlignment="1" applyProtection="1">
      <alignment horizontal="right"/>
    </xf>
    <xf numFmtId="170" fontId="10" fillId="0" borderId="0" xfId="17" applyNumberFormat="1" applyFont="1" applyAlignment="1" applyProtection="1">
      <alignment horizontal="center" vertical="top"/>
    </xf>
    <xf numFmtId="0" fontId="10" fillId="0" borderId="0" xfId="17" applyNumberFormat="1" applyFont="1" applyAlignment="1" applyProtection="1">
      <alignment horizontal="left" vertical="top"/>
    </xf>
    <xf numFmtId="0" fontId="11" fillId="0" borderId="0" xfId="0" applyFont="1" applyAlignment="1" applyProtection="1">
      <alignment horizontal="right"/>
    </xf>
    <xf numFmtId="169" fontId="11" fillId="0" borderId="0" xfId="17" applyNumberFormat="1" applyFont="1" applyAlignment="1" applyProtection="1">
      <alignment horizontal="right"/>
    </xf>
    <xf numFmtId="4" fontId="11" fillId="0" borderId="0" xfId="17" applyNumberFormat="1" applyFont="1" applyAlignment="1" applyProtection="1">
      <alignment horizontal="right"/>
    </xf>
    <xf numFmtId="0" fontId="2" fillId="0" borderId="0" xfId="17" applyNumberFormat="1" applyFont="1" applyAlignment="1" applyProtection="1">
      <alignment horizontal="left" vertical="top" wrapText="1"/>
    </xf>
    <xf numFmtId="169" fontId="4" fillId="0" borderId="0" xfId="17" applyNumberFormat="1" applyFont="1" applyAlignment="1" applyProtection="1">
      <alignment horizontal="right"/>
    </xf>
    <xf numFmtId="4" fontId="4" fillId="0" borderId="0" xfId="17" applyNumberFormat="1" applyFont="1" applyAlignment="1" applyProtection="1">
      <alignment horizontal="right"/>
    </xf>
    <xf numFmtId="0" fontId="12" fillId="0" borderId="3" xfId="0" applyFont="1" applyBorder="1" applyAlignment="1" applyProtection="1">
      <alignment horizontal="center" vertical="top"/>
    </xf>
    <xf numFmtId="0" fontId="4" fillId="0" borderId="0" xfId="17" applyNumberFormat="1" applyFont="1" applyAlignment="1" applyProtection="1">
      <alignment horizontal="left" vertical="top" wrapText="1"/>
    </xf>
    <xf numFmtId="170" fontId="13" fillId="0" borderId="0" xfId="17" applyNumberFormat="1" applyFont="1" applyAlignment="1" applyProtection="1">
      <alignment horizontal="center" vertical="top"/>
    </xf>
    <xf numFmtId="0" fontId="13" fillId="0" borderId="0" xfId="17" applyNumberFormat="1" applyFont="1" applyAlignment="1" applyProtection="1">
      <alignment horizontal="left" vertical="top" wrapText="1"/>
    </xf>
    <xf numFmtId="0" fontId="63" fillId="0" borderId="0" xfId="0" applyFont="1" applyProtection="1"/>
    <xf numFmtId="0" fontId="9" fillId="0" borderId="0" xfId="0" applyFont="1" applyAlignment="1" applyProtection="1">
      <alignment horizontal="right"/>
    </xf>
    <xf numFmtId="0" fontId="9" fillId="0" borderId="0" xfId="17" applyNumberFormat="1" applyFont="1" applyAlignment="1" applyProtection="1">
      <alignment horizontal="left" vertical="top" wrapText="1"/>
    </xf>
    <xf numFmtId="170" fontId="31" fillId="0" borderId="0" xfId="17" applyNumberFormat="1" applyFont="1" applyAlignment="1" applyProtection="1">
      <alignment horizontal="center" vertical="top"/>
    </xf>
    <xf numFmtId="0" fontId="27" fillId="0" borderId="0" xfId="16" applyNumberFormat="1" applyFont="1" applyAlignment="1" applyProtection="1">
      <alignment horizontal="left" vertical="top" wrapText="1"/>
    </xf>
    <xf numFmtId="9" fontId="27" fillId="0" borderId="0" xfId="0" applyNumberFormat="1" applyFont="1" applyAlignment="1" applyProtection="1">
      <alignment horizontal="right"/>
    </xf>
    <xf numFmtId="169" fontId="27" fillId="0" borderId="0" xfId="16" applyNumberFormat="1" applyFont="1" applyAlignment="1" applyProtection="1">
      <alignment horizontal="right"/>
    </xf>
    <xf numFmtId="0" fontId="27" fillId="0" borderId="0" xfId="0" applyFont="1" applyAlignment="1" applyProtection="1">
      <alignment horizontal="right"/>
    </xf>
    <xf numFmtId="0" fontId="9" fillId="0" borderId="0" xfId="11" applyFont="1" applyAlignment="1" applyProtection="1">
      <alignment horizontal="right"/>
    </xf>
    <xf numFmtId="0" fontId="0" fillId="0" borderId="0" xfId="0" applyAlignment="1" applyProtection="1">
      <alignment vertical="center" wrapText="1"/>
    </xf>
    <xf numFmtId="0" fontId="57" fillId="0" borderId="0" xfId="0" applyFont="1" applyAlignment="1" applyProtection="1">
      <alignment horizontal="right"/>
    </xf>
    <xf numFmtId="169" fontId="57" fillId="0" borderId="0" xfId="16" applyNumberFormat="1" applyFont="1" applyAlignment="1" applyProtection="1">
      <alignment horizontal="right"/>
    </xf>
    <xf numFmtId="171" fontId="0" fillId="0" borderId="0" xfId="15" applyNumberFormat="1" applyFont="1" applyProtection="1"/>
    <xf numFmtId="0" fontId="15" fillId="0" borderId="0" xfId="0" quotePrefix="1" applyFont="1" applyAlignment="1" applyProtection="1">
      <alignment vertical="center" wrapText="1"/>
    </xf>
    <xf numFmtId="0" fontId="0" fillId="0" borderId="0" xfId="0" quotePrefix="1" applyAlignment="1" applyProtection="1">
      <alignment vertical="center" wrapText="1"/>
    </xf>
    <xf numFmtId="171" fontId="4" fillId="0" borderId="0" xfId="15" applyNumberFormat="1" applyFont="1" applyProtection="1"/>
    <xf numFmtId="9" fontId="9" fillId="0" borderId="0" xfId="0" applyNumberFormat="1" applyFont="1" applyAlignment="1" applyProtection="1">
      <alignment horizontal="right"/>
    </xf>
    <xf numFmtId="169" fontId="9" fillId="0" borderId="0" xfId="17" applyNumberFormat="1" applyFont="1" applyAlignment="1" applyProtection="1">
      <alignment horizontal="right"/>
    </xf>
    <xf numFmtId="4" fontId="9" fillId="0" borderId="0" xfId="17" applyNumberFormat="1" applyFont="1" applyAlignment="1" applyProtection="1">
      <alignment horizontal="right"/>
    </xf>
    <xf numFmtId="0" fontId="9" fillId="0" borderId="0" xfId="2" applyFont="1" applyAlignment="1" applyProtection="1">
      <alignment vertical="center"/>
    </xf>
    <xf numFmtId="0" fontId="9" fillId="0" borderId="0" xfId="2" applyFont="1" applyAlignment="1" applyProtection="1">
      <alignment horizontal="right" vertical="center"/>
    </xf>
    <xf numFmtId="4" fontId="15" fillId="0" borderId="0" xfId="11" applyNumberFormat="1" applyFont="1" applyAlignment="1" applyProtection="1">
      <alignment horizontal="right"/>
    </xf>
    <xf numFmtId="0" fontId="15" fillId="0" borderId="0" xfId="2" applyFont="1" applyAlignment="1" applyProtection="1">
      <alignment horizontal="right"/>
    </xf>
    <xf numFmtId="0" fontId="4" fillId="0" borderId="0" xfId="11" applyFont="1" applyProtection="1"/>
    <xf numFmtId="169" fontId="4" fillId="0" borderId="0" xfId="20" applyNumberFormat="1" applyFont="1" applyAlignment="1" applyProtection="1">
      <alignment horizontal="right"/>
    </xf>
    <xf numFmtId="4" fontId="4" fillId="0" borderId="0" xfId="20" applyNumberFormat="1" applyFont="1" applyAlignment="1" applyProtection="1">
      <alignment horizontal="right"/>
    </xf>
    <xf numFmtId="4" fontId="9" fillId="0" borderId="0" xfId="20" applyNumberFormat="1" applyFont="1" applyAlignment="1" applyProtection="1">
      <alignment horizontal="right"/>
    </xf>
    <xf numFmtId="0" fontId="9" fillId="0" borderId="0" xfId="0" applyFont="1" applyAlignment="1" applyProtection="1">
      <alignment vertical="top" wrapText="1"/>
    </xf>
    <xf numFmtId="169" fontId="9" fillId="0" borderId="0" xfId="2" applyNumberFormat="1" applyFont="1" applyAlignment="1" applyProtection="1">
      <alignment horizontal="right"/>
    </xf>
    <xf numFmtId="0" fontId="0" fillId="0" borderId="0" xfId="0" applyAlignment="1" applyProtection="1">
      <alignment vertical="center"/>
    </xf>
    <xf numFmtId="0" fontId="0" fillId="0" borderId="0" xfId="0" applyAlignment="1" applyProtection="1">
      <alignment horizontal="right" vertical="center"/>
    </xf>
    <xf numFmtId="169" fontId="9" fillId="0" borderId="0" xfId="28" applyNumberFormat="1" applyFont="1" applyAlignment="1" applyProtection="1">
      <alignment horizontal="right"/>
    </xf>
    <xf numFmtId="169" fontId="15" fillId="0" borderId="0" xfId="2" applyNumberFormat="1" applyFont="1" applyProtection="1"/>
    <xf numFmtId="170" fontId="5" fillId="0" borderId="0" xfId="27" applyNumberFormat="1" applyFont="1" applyAlignment="1" applyProtection="1">
      <alignment horizontal="center" vertical="top"/>
    </xf>
    <xf numFmtId="0" fontId="38" fillId="0" borderId="0" xfId="0" applyFont="1" applyAlignment="1" applyProtection="1">
      <alignment horizontal="center" wrapText="1"/>
    </xf>
    <xf numFmtId="169" fontId="38" fillId="0" borderId="0" xfId="34" applyNumberFormat="1" applyFont="1" applyAlignment="1" applyProtection="1">
      <alignment horizontal="center"/>
    </xf>
    <xf numFmtId="4" fontId="4" fillId="0" borderId="0" xfId="34" applyNumberFormat="1" applyFont="1" applyAlignment="1" applyProtection="1">
      <alignment horizontal="right"/>
    </xf>
    <xf numFmtId="0" fontId="9" fillId="0" borderId="0" xfId="31" applyFont="1" applyAlignment="1" applyProtection="1">
      <alignment horizontal="right"/>
    </xf>
    <xf numFmtId="169" fontId="9" fillId="0" borderId="0" xfId="31" applyNumberFormat="1" applyFont="1" applyProtection="1"/>
    <xf numFmtId="0" fontId="9" fillId="0" borderId="0" xfId="18" applyNumberFormat="1" applyFont="1" applyAlignment="1" applyProtection="1">
      <alignment horizontal="left" vertical="top" wrapText="1"/>
    </xf>
    <xf numFmtId="0" fontId="9" fillId="0" borderId="0" xfId="18" applyNumberFormat="1" applyFont="1" applyAlignment="1" applyProtection="1">
      <alignment horizontal="left" vertical="center" wrapText="1"/>
    </xf>
    <xf numFmtId="0" fontId="4" fillId="0" borderId="0" xfId="17" quotePrefix="1" applyNumberFormat="1" applyFont="1" applyAlignment="1" applyProtection="1">
      <alignment horizontal="left" vertical="top" wrapText="1"/>
    </xf>
    <xf numFmtId="9" fontId="4" fillId="0" borderId="2" xfId="0" applyNumberFormat="1" applyFont="1" applyBorder="1" applyAlignment="1" applyProtection="1">
      <alignment horizontal="right"/>
    </xf>
    <xf numFmtId="169" fontId="9" fillId="0" borderId="2" xfId="17" applyNumberFormat="1" applyFont="1" applyBorder="1" applyAlignment="1" applyProtection="1">
      <alignment horizontal="right"/>
    </xf>
    <xf numFmtId="4" fontId="9" fillId="0" borderId="2" xfId="17" applyNumberFormat="1" applyFont="1" applyBorder="1" applyAlignment="1" applyProtection="1">
      <alignment horizontal="right"/>
    </xf>
    <xf numFmtId="0" fontId="4" fillId="0" borderId="0" xfId="17" quotePrefix="1" applyNumberFormat="1" applyFont="1" applyAlignment="1" applyProtection="1">
      <alignment horizontal="left" wrapText="1"/>
    </xf>
    <xf numFmtId="0" fontId="4" fillId="0" borderId="0" xfId="16" quotePrefix="1" applyNumberFormat="1" applyFont="1" applyAlignment="1" applyProtection="1">
      <alignment horizontal="left" vertical="top" wrapText="1"/>
    </xf>
    <xf numFmtId="169" fontId="9" fillId="0" borderId="0" xfId="16" applyNumberFormat="1" applyFont="1" applyAlignment="1" applyProtection="1">
      <alignment horizontal="right"/>
    </xf>
    <xf numFmtId="4" fontId="9" fillId="0" borderId="0" xfId="16" applyNumberFormat="1" applyFont="1" applyAlignment="1" applyProtection="1">
      <alignment horizontal="right"/>
    </xf>
    <xf numFmtId="169" fontId="9" fillId="0" borderId="2" xfId="16" applyNumberFormat="1" applyFont="1" applyBorder="1" applyAlignment="1" applyProtection="1">
      <alignment horizontal="right"/>
    </xf>
    <xf numFmtId="4" fontId="9" fillId="0" borderId="2" xfId="16" applyNumberFormat="1" applyFont="1" applyBorder="1" applyAlignment="1" applyProtection="1">
      <alignment horizontal="right"/>
    </xf>
    <xf numFmtId="0" fontId="4" fillId="0" borderId="0" xfId="34" applyNumberFormat="1" applyFont="1" applyAlignment="1" applyProtection="1">
      <alignment horizontal="left" vertical="top" wrapText="1"/>
    </xf>
    <xf numFmtId="170" fontId="5" fillId="0" borderId="0" xfId="34" applyNumberFormat="1" applyFont="1" applyAlignment="1" applyProtection="1">
      <alignment horizontal="center" vertical="top"/>
    </xf>
    <xf numFmtId="0" fontId="20" fillId="0" borderId="0" xfId="0" applyFont="1" applyProtection="1"/>
    <xf numFmtId="0" fontId="4" fillId="0" borderId="0" xfId="0" applyFont="1" applyAlignment="1" applyProtection="1">
      <alignment horizontal="center" wrapText="1"/>
    </xf>
    <xf numFmtId="169" fontId="4" fillId="0" borderId="0" xfId="34" applyNumberFormat="1" applyFont="1" applyAlignment="1" applyProtection="1">
      <alignment horizontal="center"/>
    </xf>
    <xf numFmtId="0" fontId="0" fillId="2" borderId="0" xfId="0" applyFill="1" applyAlignment="1" applyProtection="1">
      <alignment horizontal="right"/>
    </xf>
    <xf numFmtId="0" fontId="3" fillId="0" borderId="0" xfId="0" applyFont="1" applyAlignment="1" applyProtection="1">
      <alignment vertical="top"/>
    </xf>
    <xf numFmtId="169" fontId="2" fillId="0" borderId="4" xfId="17" applyNumberFormat="1" applyFont="1" applyBorder="1" applyAlignment="1" applyProtection="1">
      <alignment vertical="center"/>
    </xf>
    <xf numFmtId="0" fontId="0" fillId="2" borderId="0" xfId="0" applyFill="1" applyAlignment="1" applyProtection="1">
      <alignment horizontal="center" vertical="top"/>
    </xf>
    <xf numFmtId="169" fontId="0" fillId="2" borderId="0" xfId="0" applyNumberFormat="1" applyFill="1" applyProtection="1"/>
    <xf numFmtId="170" fontId="18" fillId="0" borderId="0" xfId="21" applyNumberFormat="1" applyFont="1" applyAlignment="1" applyProtection="1">
      <alignment horizontal="center" vertical="top"/>
    </xf>
    <xf numFmtId="169" fontId="15" fillId="0" borderId="0" xfId="2" applyNumberFormat="1" applyFont="1" applyAlignment="1" applyProtection="1">
      <alignment horizontal="center"/>
    </xf>
    <xf numFmtId="0" fontId="4" fillId="0" borderId="0" xfId="61" applyFont="1" applyAlignment="1" applyProtection="1">
      <alignment vertical="center"/>
    </xf>
    <xf numFmtId="0" fontId="15" fillId="0" borderId="0" xfId="0" applyFont="1" applyProtection="1"/>
    <xf numFmtId="0" fontId="4" fillId="0" borderId="0" xfId="21" applyNumberFormat="1" applyFont="1" applyAlignment="1" applyProtection="1">
      <alignment horizontal="left" vertical="top" wrapText="1"/>
    </xf>
    <xf numFmtId="0" fontId="9" fillId="0" borderId="0" xfId="34" applyNumberFormat="1" applyFont="1" applyAlignment="1" applyProtection="1">
      <alignment horizontal="left" vertical="top" wrapText="1"/>
    </xf>
    <xf numFmtId="0" fontId="14" fillId="0" borderId="0" xfId="11" applyAlignment="1" applyProtection="1">
      <alignment horizontal="left" wrapText="1"/>
    </xf>
    <xf numFmtId="177" fontId="20" fillId="0" borderId="0" xfId="44" applyNumberFormat="1" applyFont="1" applyAlignment="1" applyProtection="1">
      <alignment horizontal="right"/>
    </xf>
    <xf numFmtId="0" fontId="9" fillId="0" borderId="0" xfId="21" applyNumberFormat="1" applyFont="1" applyAlignment="1" applyProtection="1">
      <alignment horizontal="left" vertical="top" wrapText="1"/>
    </xf>
    <xf numFmtId="0" fontId="20" fillId="0" borderId="0" xfId="28" applyNumberFormat="1" applyFont="1" applyAlignment="1" applyProtection="1">
      <alignment horizontal="right"/>
    </xf>
    <xf numFmtId="169" fontId="20" fillId="0" borderId="0" xfId="28" applyNumberFormat="1" applyFont="1" applyAlignment="1" applyProtection="1">
      <alignment horizontal="right" wrapText="1"/>
    </xf>
    <xf numFmtId="180" fontId="13" fillId="0" borderId="0" xfId="0" applyNumberFormat="1" applyFont="1" applyAlignment="1" applyProtection="1">
      <alignment horizontal="right"/>
    </xf>
    <xf numFmtId="0" fontId="42" fillId="0" borderId="0" xfId="28" applyNumberFormat="1" applyFont="1" applyAlignment="1" applyProtection="1">
      <alignment horizontal="left" vertical="top" wrapText="1"/>
    </xf>
    <xf numFmtId="0" fontId="20" fillId="0" borderId="0" xfId="0" applyFont="1" applyAlignment="1" applyProtection="1">
      <alignment horizontal="left"/>
    </xf>
    <xf numFmtId="0" fontId="20" fillId="0" borderId="0" xfId="0" applyFont="1" applyAlignment="1" applyProtection="1">
      <alignment horizontal="right"/>
    </xf>
    <xf numFmtId="170" fontId="20" fillId="0" borderId="0" xfId="13" applyNumberFormat="1" applyFont="1" applyAlignment="1" applyProtection="1">
      <alignment horizontal="right" vertical="top" wrapText="1"/>
    </xf>
    <xf numFmtId="0" fontId="20" fillId="0" borderId="0" xfId="0" applyFont="1" applyAlignment="1" applyProtection="1">
      <alignment horizontal="left" vertical="top" wrapText="1"/>
    </xf>
    <xf numFmtId="0" fontId="42" fillId="0" borderId="2" xfId="0" applyFont="1" applyBorder="1" applyAlignment="1" applyProtection="1">
      <alignment horizontal="right" vertical="top" wrapText="1"/>
    </xf>
    <xf numFmtId="0" fontId="20" fillId="0" borderId="0" xfId="28" applyNumberFormat="1" applyFont="1" applyAlignment="1" applyProtection="1">
      <alignment horizontal="left" vertical="top" wrapText="1"/>
    </xf>
    <xf numFmtId="1" fontId="20" fillId="0" borderId="0" xfId="28" applyNumberFormat="1" applyFont="1" applyAlignment="1" applyProtection="1">
      <alignment horizontal="right" vertical="center" wrapText="1"/>
    </xf>
    <xf numFmtId="169" fontId="4" fillId="0" borderId="0" xfId="16" applyNumberFormat="1" applyFont="1" applyAlignment="1" applyProtection="1">
      <alignment horizontal="right"/>
    </xf>
    <xf numFmtId="180" fontId="4" fillId="0" borderId="0" xfId="16" applyNumberFormat="1" applyFont="1" applyAlignment="1" applyProtection="1">
      <alignment horizontal="right"/>
    </xf>
    <xf numFmtId="170" fontId="13" fillId="0" borderId="0" xfId="49" applyNumberFormat="1" applyFont="1" applyAlignment="1" applyProtection="1">
      <alignment horizontal="center" vertical="top"/>
    </xf>
    <xf numFmtId="3" fontId="4" fillId="0" borderId="0" xfId="0" applyNumberFormat="1" applyFont="1" applyAlignment="1" applyProtection="1">
      <alignment horizontal="right"/>
    </xf>
    <xf numFmtId="0" fontId="4" fillId="0" borderId="2" xfId="0" applyFont="1" applyBorder="1" applyAlignment="1" applyProtection="1">
      <alignment vertical="top" wrapText="1"/>
    </xf>
    <xf numFmtId="3" fontId="4" fillId="0" borderId="2" xfId="0" applyNumberFormat="1" applyFont="1" applyBorder="1" applyAlignment="1" applyProtection="1">
      <alignment horizontal="right"/>
    </xf>
    <xf numFmtId="180" fontId="4" fillId="0" borderId="2" xfId="16" applyNumberFormat="1" applyFont="1" applyBorder="1" applyAlignment="1" applyProtection="1">
      <alignment horizontal="right"/>
    </xf>
    <xf numFmtId="0" fontId="4" fillId="0" borderId="0" xfId="0" applyFont="1" applyAlignment="1" applyProtection="1">
      <alignment wrapText="1"/>
    </xf>
    <xf numFmtId="0" fontId="20" fillId="0" borderId="2" xfId="28" quotePrefix="1" applyNumberFormat="1" applyFont="1" applyBorder="1" applyAlignment="1" applyProtection="1">
      <alignment horizontal="left" vertical="top" wrapText="1"/>
    </xf>
    <xf numFmtId="0" fontId="20" fillId="0" borderId="2" xfId="28" applyNumberFormat="1" applyFont="1" applyBorder="1" applyAlignment="1" applyProtection="1">
      <alignment horizontal="right"/>
    </xf>
    <xf numFmtId="1" fontId="20" fillId="0" borderId="2" xfId="28" applyNumberFormat="1" applyFont="1" applyBorder="1" applyAlignment="1" applyProtection="1">
      <alignment horizontal="right" vertical="center" wrapText="1"/>
    </xf>
    <xf numFmtId="0" fontId="20" fillId="0" borderId="2" xfId="0" applyFont="1" applyBorder="1" applyProtection="1"/>
    <xf numFmtId="4" fontId="20" fillId="0" borderId="0" xfId="0" applyNumberFormat="1" applyFont="1" applyProtection="1"/>
    <xf numFmtId="4" fontId="20" fillId="0" borderId="0" xfId="11" applyNumberFormat="1" applyFont="1" applyAlignment="1" applyProtection="1">
      <alignment horizontal="right" wrapText="1"/>
    </xf>
    <xf numFmtId="171" fontId="20" fillId="0" borderId="0" xfId="0" applyNumberFormat="1" applyFont="1" applyProtection="1"/>
    <xf numFmtId="0" fontId="42" fillId="0" borderId="0" xfId="41" applyFont="1" applyAlignment="1" applyProtection="1">
      <alignment horizontal="left" vertical="top" wrapText="1"/>
    </xf>
    <xf numFmtId="0" fontId="20" fillId="0" borderId="0" xfId="41" applyFont="1" applyProtection="1"/>
    <xf numFmtId="170" fontId="20" fillId="0" borderId="0" xfId="62" applyNumberFormat="1" applyFont="1" applyAlignment="1" applyProtection="1">
      <alignment horizontal="right" vertical="top"/>
    </xf>
    <xf numFmtId="0" fontId="20" fillId="0" borderId="0" xfId="41" applyFont="1" applyAlignment="1" applyProtection="1">
      <alignment horizontal="left" vertical="top" wrapText="1"/>
    </xf>
    <xf numFmtId="0" fontId="20" fillId="0" borderId="0" xfId="41" applyFont="1" applyAlignment="1" applyProtection="1">
      <alignment horizontal="right"/>
    </xf>
    <xf numFmtId="0" fontId="20" fillId="0" borderId="0" xfId="41" quotePrefix="1" applyFont="1" applyAlignment="1" applyProtection="1">
      <alignment horizontal="left" vertical="top" wrapText="1"/>
    </xf>
    <xf numFmtId="1" fontId="20" fillId="0" borderId="0" xfId="0" applyNumberFormat="1" applyFont="1" applyProtection="1"/>
    <xf numFmtId="49" fontId="20" fillId="0" borderId="0" xfId="13" applyNumberFormat="1" applyFont="1" applyAlignment="1" applyProtection="1">
      <alignment horizontal="left" vertical="top"/>
    </xf>
    <xf numFmtId="0" fontId="20" fillId="0" borderId="0" xfId="28" applyNumberFormat="1" applyFont="1" applyAlignment="1" applyProtection="1">
      <alignment horizontal="left" vertical="top"/>
    </xf>
    <xf numFmtId="1" fontId="20" fillId="0" borderId="0" xfId="28" applyNumberFormat="1" applyFont="1" applyAlignment="1" applyProtection="1">
      <alignment horizontal="right"/>
    </xf>
    <xf numFmtId="1" fontId="20" fillId="0" borderId="0" xfId="28" applyNumberFormat="1" applyFont="1" applyAlignment="1" applyProtection="1">
      <alignment horizontal="right" wrapText="1"/>
    </xf>
    <xf numFmtId="0" fontId="42" fillId="0" borderId="0" xfId="0" applyFont="1" applyAlignment="1" applyProtection="1">
      <alignment wrapText="1"/>
    </xf>
    <xf numFmtId="49" fontId="20" fillId="0" borderId="0" xfId="13" applyNumberFormat="1" applyFont="1" applyAlignment="1" applyProtection="1">
      <alignment horizontal="left" vertical="top" wrapText="1"/>
    </xf>
    <xf numFmtId="0" fontId="20" fillId="0" borderId="0" xfId="0" applyFont="1" applyAlignment="1" applyProtection="1">
      <alignment vertical="top"/>
    </xf>
    <xf numFmtId="180" fontId="13" fillId="0" borderId="1" xfId="0" applyNumberFormat="1" applyFont="1" applyBorder="1" applyAlignment="1" applyProtection="1">
      <alignment horizontal="right"/>
    </xf>
    <xf numFmtId="169" fontId="20" fillId="0" borderId="0" xfId="41" applyNumberFormat="1" applyFont="1" applyAlignment="1" applyProtection="1">
      <alignment horizontal="right"/>
    </xf>
    <xf numFmtId="180" fontId="20" fillId="0" borderId="0" xfId="0" applyNumberFormat="1" applyFont="1" applyAlignment="1" applyProtection="1">
      <alignment horizontal="right"/>
    </xf>
    <xf numFmtId="180" fontId="58" fillId="0" borderId="0" xfId="48" applyNumberFormat="1" applyFont="1" applyAlignment="1" applyProtection="1">
      <alignment horizontal="right"/>
    </xf>
    <xf numFmtId="0" fontId="59" fillId="0" borderId="0" xfId="17" applyNumberFormat="1" applyFont="1" applyAlignment="1" applyProtection="1">
      <alignment horizontal="left" vertical="top" wrapText="1"/>
    </xf>
    <xf numFmtId="169" fontId="20" fillId="0" borderId="0" xfId="0" applyNumberFormat="1" applyFont="1" applyAlignment="1" applyProtection="1">
      <alignment horizontal="right" wrapText="1"/>
    </xf>
    <xf numFmtId="180" fontId="20" fillId="0" borderId="0" xfId="11" applyNumberFormat="1" applyFont="1" applyAlignment="1" applyProtection="1">
      <alignment horizontal="right" wrapText="1"/>
    </xf>
    <xf numFmtId="4" fontId="20" fillId="0" borderId="0" xfId="0" applyNumberFormat="1" applyFont="1" applyAlignment="1" applyProtection="1">
      <alignment horizontal="right" wrapText="1"/>
    </xf>
    <xf numFmtId="169" fontId="20" fillId="0" borderId="0" xfId="41" applyNumberFormat="1" applyFont="1" applyAlignment="1" applyProtection="1">
      <alignment horizontal="right" wrapText="1"/>
    </xf>
    <xf numFmtId="170" fontId="47" fillId="0" borderId="0" xfId="17" applyNumberFormat="1" applyFont="1" applyAlignment="1" applyProtection="1">
      <alignment horizontal="center" vertical="top"/>
    </xf>
    <xf numFmtId="0" fontId="59" fillId="0" borderId="0" xfId="0" applyFont="1" applyAlignment="1" applyProtection="1">
      <alignment horizontal="left" vertical="top" wrapText="1"/>
    </xf>
    <xf numFmtId="170" fontId="46" fillId="0" borderId="0" xfId="13" applyNumberFormat="1" applyFont="1" applyAlignment="1" applyProtection="1">
      <alignment horizontal="right" vertical="top" wrapText="1"/>
    </xf>
    <xf numFmtId="1" fontId="4" fillId="0" borderId="0" xfId="0" applyNumberFormat="1" applyFont="1" applyAlignment="1" applyProtection="1">
      <alignment horizontal="left" wrapText="1"/>
    </xf>
    <xf numFmtId="0" fontId="38" fillId="0" borderId="0" xfId="0" applyFont="1" applyProtection="1"/>
    <xf numFmtId="0" fontId="20" fillId="0" borderId="2" xfId="6" applyBorder="1" applyAlignment="1" applyProtection="1">
      <alignment vertical="top" wrapText="1"/>
    </xf>
    <xf numFmtId="169" fontId="20" fillId="0" borderId="2" xfId="28" applyNumberFormat="1" applyFont="1" applyBorder="1" applyAlignment="1" applyProtection="1">
      <alignment horizontal="right" wrapText="1"/>
    </xf>
    <xf numFmtId="4" fontId="20" fillId="0" borderId="2" xfId="11" applyNumberFormat="1" applyFont="1" applyBorder="1" applyAlignment="1" applyProtection="1">
      <alignment horizontal="right" wrapText="1"/>
    </xf>
    <xf numFmtId="0" fontId="57" fillId="0" borderId="0" xfId="0" applyFont="1" applyAlignment="1" applyProtection="1">
      <alignment wrapText="1"/>
    </xf>
    <xf numFmtId="169" fontId="4" fillId="0" borderId="2" xfId="0" applyNumberFormat="1" applyFont="1" applyBorder="1" applyAlignment="1" applyProtection="1">
      <alignment horizontal="right"/>
    </xf>
    <xf numFmtId="169" fontId="20" fillId="0" borderId="0" xfId="0" applyNumberFormat="1" applyFont="1" applyAlignment="1" applyProtection="1">
      <alignment wrapText="1"/>
    </xf>
    <xf numFmtId="0" fontId="15" fillId="0" borderId="0" xfId="0" applyFont="1" applyAlignment="1" applyProtection="1">
      <alignment wrapText="1"/>
    </xf>
    <xf numFmtId="169" fontId="4" fillId="0" borderId="0" xfId="16" applyNumberFormat="1" applyFont="1" applyProtection="1"/>
    <xf numFmtId="0" fontId="20" fillId="0" borderId="0" xfId="6" applyAlignment="1" applyProtection="1">
      <alignment vertical="top" wrapText="1"/>
    </xf>
    <xf numFmtId="169" fontId="20" fillId="0" borderId="0" xfId="28" applyNumberFormat="1" applyFont="1" applyAlignment="1" applyProtection="1">
      <alignment wrapText="1"/>
    </xf>
    <xf numFmtId="0" fontId="45" fillId="0" borderId="0" xfId="48" applyFont="1" applyProtection="1"/>
    <xf numFmtId="0" fontId="15" fillId="0" borderId="0" xfId="0" applyFont="1" applyAlignment="1" applyProtection="1">
      <alignment vertical="top" wrapText="1"/>
    </xf>
    <xf numFmtId="169" fontId="20" fillId="0" borderId="0" xfId="41" applyNumberFormat="1" applyFont="1" applyAlignment="1" applyProtection="1">
      <alignment wrapText="1"/>
    </xf>
    <xf numFmtId="170" fontId="60" fillId="0" borderId="0" xfId="21" applyNumberFormat="1" applyFont="1" applyAlignment="1" applyProtection="1">
      <alignment horizontal="center" vertical="top"/>
    </xf>
    <xf numFmtId="4" fontId="0" fillId="0" borderId="0" xfId="0" applyNumberFormat="1" applyAlignment="1" applyProtection="1">
      <alignment horizontal="left" vertical="top" wrapText="1"/>
    </xf>
    <xf numFmtId="180" fontId="0" fillId="0" borderId="0" xfId="0" applyNumberFormat="1" applyAlignment="1" applyProtection="1">
      <alignment horizontal="left" vertical="top" wrapText="1"/>
    </xf>
    <xf numFmtId="1" fontId="7" fillId="0" borderId="0" xfId="0" applyNumberFormat="1" applyFont="1" applyAlignment="1" applyProtection="1">
      <alignment horizontal="center"/>
    </xf>
    <xf numFmtId="0" fontId="10" fillId="0" borderId="0" xfId="28" applyNumberFormat="1" applyFont="1" applyAlignment="1" applyProtection="1">
      <alignment horizontal="left" vertical="top"/>
    </xf>
    <xf numFmtId="0" fontId="9" fillId="0" borderId="0" xfId="28" applyNumberFormat="1" applyFont="1" applyAlignment="1" applyProtection="1">
      <alignment horizontal="right"/>
    </xf>
    <xf numFmtId="4" fontId="9" fillId="0" borderId="0" xfId="28" applyNumberFormat="1" applyFont="1" applyAlignment="1" applyProtection="1">
      <alignment horizontal="right"/>
    </xf>
    <xf numFmtId="170" fontId="9" fillId="0" borderId="0" xfId="28" applyNumberFormat="1" applyFont="1" applyAlignment="1" applyProtection="1">
      <alignment horizontal="center"/>
    </xf>
    <xf numFmtId="0" fontId="24" fillId="0" borderId="0" xfId="28" applyNumberFormat="1" applyFont="1" applyAlignment="1" applyProtection="1">
      <alignment horizontal="left" vertical="top"/>
    </xf>
    <xf numFmtId="4" fontId="5" fillId="0" borderId="0" xfId="0" applyNumberFormat="1" applyFont="1" applyAlignment="1" applyProtection="1">
      <alignment horizontal="center"/>
    </xf>
    <xf numFmtId="170" fontId="2" fillId="0" borderId="0" xfId="28" applyNumberFormat="1" applyFont="1" applyAlignment="1" applyProtection="1">
      <alignment horizontal="center" vertical="top"/>
    </xf>
    <xf numFmtId="0" fontId="12" fillId="0" borderId="0" xfId="0" applyFont="1" applyAlignment="1" applyProtection="1">
      <alignment horizontal="right"/>
    </xf>
    <xf numFmtId="169" fontId="12" fillId="0" borderId="0" xfId="0" applyNumberFormat="1" applyFont="1" applyAlignment="1" applyProtection="1">
      <alignment horizontal="right"/>
    </xf>
    <xf numFmtId="4" fontId="12" fillId="0" borderId="0" xfId="17" applyNumberFormat="1" applyFont="1" applyAlignment="1" applyProtection="1">
      <alignment horizontal="right"/>
    </xf>
    <xf numFmtId="0" fontId="4" fillId="0" borderId="0" xfId="12" applyFont="1" applyAlignment="1" applyProtection="1">
      <alignment wrapText="1"/>
    </xf>
    <xf numFmtId="0" fontId="15" fillId="0" borderId="0" xfId="0" applyFont="1" applyAlignment="1" applyProtection="1">
      <alignment horizontal="right"/>
    </xf>
    <xf numFmtId="169" fontId="15" fillId="0" borderId="0" xfId="0" applyNumberFormat="1" applyFont="1" applyProtection="1"/>
    <xf numFmtId="4" fontId="4" fillId="0" borderId="0" xfId="11" applyNumberFormat="1" applyFont="1" applyProtection="1"/>
    <xf numFmtId="4" fontId="9" fillId="0" borderId="0" xfId="11" applyNumberFormat="1" applyFont="1" applyProtection="1"/>
    <xf numFmtId="172" fontId="4" fillId="0" borderId="0" xfId="29" applyNumberFormat="1" applyFont="1" applyProtection="1"/>
    <xf numFmtId="0" fontId="9" fillId="0" borderId="0" xfId="12" applyFont="1" applyAlignment="1" applyProtection="1">
      <alignment horizontal="left" wrapText="1"/>
    </xf>
    <xf numFmtId="169" fontId="4" fillId="0" borderId="0" xfId="11" applyNumberFormat="1" applyFont="1" applyAlignment="1" applyProtection="1">
      <alignment horizontal="right"/>
    </xf>
    <xf numFmtId="0" fontId="9" fillId="0" borderId="0" xfId="28" applyNumberFormat="1" applyFont="1" applyAlignment="1" applyProtection="1">
      <alignment horizontal="left" vertical="top" wrapText="1"/>
    </xf>
    <xf numFmtId="0" fontId="4" fillId="0" borderId="0" xfId="9" applyFont="1" applyAlignment="1" applyProtection="1">
      <alignment vertical="top" wrapText="1"/>
    </xf>
    <xf numFmtId="0" fontId="4" fillId="0" borderId="0" xfId="9" applyFont="1" applyAlignment="1" applyProtection="1">
      <alignment vertical="top"/>
    </xf>
    <xf numFmtId="169" fontId="9" fillId="0" borderId="0" xfId="11" applyNumberFormat="1" applyFont="1" applyAlignment="1" applyProtection="1">
      <alignment horizontal="right"/>
    </xf>
    <xf numFmtId="0" fontId="4" fillId="0" borderId="0" xfId="27" applyFont="1" applyAlignment="1" applyProtection="1">
      <alignment horizontal="left" vertical="top" wrapText="1"/>
    </xf>
    <xf numFmtId="169" fontId="4" fillId="0" borderId="0" xfId="11" applyNumberFormat="1" applyFont="1" applyProtection="1"/>
    <xf numFmtId="0" fontId="26" fillId="0" borderId="0" xfId="10" applyAlignment="1" applyProtection="1">
      <alignment horizontal="right"/>
    </xf>
    <xf numFmtId="169" fontId="26" fillId="0" borderId="0" xfId="10" applyNumberFormat="1" applyProtection="1"/>
    <xf numFmtId="0" fontId="4" fillId="0" borderId="0" xfId="31" quotePrefix="1" applyFont="1" applyAlignment="1" applyProtection="1">
      <alignment vertical="top" wrapText="1"/>
    </xf>
    <xf numFmtId="174" fontId="0" fillId="0" borderId="0" xfId="0" applyNumberFormat="1" applyProtection="1"/>
    <xf numFmtId="0" fontId="26" fillId="0" borderId="0" xfId="10" applyProtection="1"/>
    <xf numFmtId="169" fontId="26" fillId="0" borderId="0" xfId="10" applyNumberFormat="1" applyAlignment="1" applyProtection="1">
      <alignment horizontal="right"/>
    </xf>
    <xf numFmtId="0" fontId="4" fillId="0" borderId="0" xfId="0" applyFont="1" applyAlignment="1" applyProtection="1">
      <alignment vertical="top"/>
    </xf>
    <xf numFmtId="169" fontId="0" fillId="0" borderId="0" xfId="0" applyNumberFormat="1" applyAlignment="1" applyProtection="1">
      <alignment horizontal="right"/>
    </xf>
    <xf numFmtId="0" fontId="4" fillId="0" borderId="0" xfId="31" applyFont="1" applyAlignment="1" applyProtection="1">
      <alignment horizontal="right" wrapText="1"/>
    </xf>
    <xf numFmtId="169" fontId="4" fillId="0" borderId="0" xfId="31" applyNumberFormat="1" applyFont="1" applyProtection="1"/>
    <xf numFmtId="168" fontId="4" fillId="0" borderId="0" xfId="31" applyNumberFormat="1" applyFont="1" applyAlignment="1" applyProtection="1">
      <alignment horizontal="right"/>
    </xf>
    <xf numFmtId="0" fontId="15" fillId="0" borderId="0" xfId="0" applyFont="1" applyAlignment="1" applyProtection="1">
      <alignment horizontal="left" vertical="top" wrapText="1"/>
    </xf>
    <xf numFmtId="4" fontId="4" fillId="0" borderId="0" xfId="31" applyNumberFormat="1" applyFont="1" applyAlignment="1" applyProtection="1">
      <alignment horizontal="right"/>
    </xf>
    <xf numFmtId="0" fontId="4" fillId="0" borderId="0" xfId="0" applyFont="1" applyAlignment="1" applyProtection="1">
      <alignment horizontal="left"/>
    </xf>
    <xf numFmtId="169" fontId="4" fillId="0" borderId="0" xfId="31" applyNumberFormat="1" applyFont="1" applyAlignment="1" applyProtection="1">
      <alignment horizontal="right"/>
    </xf>
    <xf numFmtId="170" fontId="18" fillId="0" borderId="0" xfId="17" applyNumberFormat="1" applyFont="1" applyAlignment="1" applyProtection="1">
      <alignment horizontal="center" vertical="top"/>
    </xf>
    <xf numFmtId="0" fontId="2" fillId="0" borderId="0" xfId="0" applyFont="1" applyProtection="1"/>
    <xf numFmtId="4" fontId="2" fillId="0" borderId="1" xfId="0" applyNumberFormat="1" applyFont="1" applyBorder="1" applyAlignment="1" applyProtection="1">
      <alignment vertical="center"/>
    </xf>
    <xf numFmtId="0" fontId="20" fillId="0" borderId="0" xfId="28" applyNumberFormat="1" applyFont="1" applyAlignment="1" applyProtection="1">
      <alignment horizontal="right" vertical="center"/>
    </xf>
    <xf numFmtId="170" fontId="18" fillId="0" borderId="0" xfId="34" applyNumberFormat="1" applyFont="1" applyAlignment="1" applyProtection="1">
      <alignment horizontal="center" vertical="top"/>
    </xf>
    <xf numFmtId="0" fontId="15" fillId="0" borderId="0" xfId="0" applyFont="1" applyAlignment="1" applyProtection="1">
      <alignment horizontal="justify" wrapText="1"/>
    </xf>
    <xf numFmtId="174" fontId="4" fillId="0" borderId="0" xfId="0" applyNumberFormat="1" applyFont="1" applyProtection="1"/>
    <xf numFmtId="170" fontId="9" fillId="0" borderId="0" xfId="11" applyNumberFormat="1" applyFont="1" applyAlignment="1" applyProtection="1">
      <alignment horizontal="center"/>
    </xf>
    <xf numFmtId="0" fontId="9" fillId="0" borderId="0" xfId="11" applyFont="1" applyAlignment="1" applyProtection="1">
      <alignment horizontal="left" vertical="top"/>
    </xf>
    <xf numFmtId="170" fontId="7" fillId="0" borderId="0" xfId="28" applyNumberFormat="1" applyFont="1" applyAlignment="1" applyProtection="1">
      <alignment horizontal="center"/>
    </xf>
    <xf numFmtId="49" fontId="44" fillId="0" borderId="0" xfId="28" applyNumberFormat="1" applyFont="1" applyAlignment="1" applyProtection="1">
      <alignment horizontal="center" wrapText="1"/>
    </xf>
    <xf numFmtId="0" fontId="44" fillId="0" borderId="0" xfId="28" applyNumberFormat="1" applyFont="1" applyAlignment="1" applyProtection="1">
      <alignment horizontal="left" wrapText="1"/>
    </xf>
    <xf numFmtId="174" fontId="20" fillId="0" borderId="0" xfId="28" applyNumberFormat="1" applyFont="1" applyAlignment="1" applyProtection="1">
      <alignment horizontal="right" wrapText="1"/>
    </xf>
    <xf numFmtId="169" fontId="42" fillId="0" borderId="0" xfId="28" applyNumberFormat="1" applyFont="1" applyAlignment="1" applyProtection="1">
      <alignment horizontal="right" wrapText="1"/>
    </xf>
    <xf numFmtId="4" fontId="42" fillId="0" borderId="0" xfId="28" applyNumberFormat="1" applyFont="1" applyAlignment="1" applyProtection="1">
      <alignment horizontal="right" wrapText="1"/>
    </xf>
    <xf numFmtId="0" fontId="20" fillId="0" borderId="0" xfId="37" applyProtection="1"/>
    <xf numFmtId="49" fontId="42" fillId="0" borderId="0" xfId="28" applyNumberFormat="1" applyFont="1" applyAlignment="1" applyProtection="1">
      <alignment horizontal="left" wrapText="1"/>
    </xf>
    <xf numFmtId="0" fontId="42" fillId="0" borderId="0" xfId="28" applyNumberFormat="1" applyFont="1" applyAlignment="1" applyProtection="1">
      <alignment horizontal="left" wrapText="1"/>
    </xf>
    <xf numFmtId="0" fontId="20" fillId="0" borderId="0" xfId="42" applyAlignment="1" applyProtection="1">
      <alignment wrapText="1"/>
    </xf>
    <xf numFmtId="0" fontId="20" fillId="0" borderId="0" xfId="42" applyAlignment="1" applyProtection="1">
      <alignment horizontal="right" wrapText="1"/>
    </xf>
    <xf numFmtId="169" fontId="20" fillId="0" borderId="0" xfId="42" applyNumberFormat="1" applyAlignment="1" applyProtection="1">
      <alignment horizontal="right" wrapText="1"/>
    </xf>
    <xf numFmtId="4" fontId="20" fillId="0" borderId="0" xfId="42" applyNumberFormat="1" applyAlignment="1" applyProtection="1">
      <alignment horizontal="right" wrapText="1"/>
    </xf>
    <xf numFmtId="0" fontId="12" fillId="0" borderId="0" xfId="0" applyFont="1" applyAlignment="1" applyProtection="1">
      <alignment horizontal="center" vertical="top"/>
    </xf>
    <xf numFmtId="0" fontId="20" fillId="0" borderId="0" xfId="37" applyAlignment="1" applyProtection="1">
      <alignment horizontal="right"/>
    </xf>
    <xf numFmtId="0" fontId="20" fillId="0" borderId="0" xfId="42" applyAlignment="1" applyProtection="1">
      <alignment horizontal="left" vertical="top" wrapText="1"/>
    </xf>
    <xf numFmtId="0" fontId="50" fillId="0" borderId="0" xfId="0" applyFont="1" applyProtection="1"/>
    <xf numFmtId="1" fontId="50" fillId="0" borderId="0" xfId="28" applyNumberFormat="1" applyFont="1" applyAlignment="1" applyProtection="1">
      <alignment horizontal="right" wrapText="1"/>
    </xf>
    <xf numFmtId="0" fontId="20" fillId="0" borderId="0" xfId="42" applyAlignment="1" applyProtection="1">
      <alignment vertical="top" wrapText="1"/>
    </xf>
    <xf numFmtId="174" fontId="20" fillId="0" borderId="0" xfId="42" applyNumberFormat="1" applyAlignment="1" applyProtection="1">
      <alignment horizontal="right" wrapText="1"/>
    </xf>
    <xf numFmtId="1" fontId="20" fillId="0" borderId="0" xfId="42" applyNumberFormat="1" applyAlignment="1" applyProtection="1">
      <alignment horizontal="right" wrapText="1"/>
    </xf>
    <xf numFmtId="1" fontId="20" fillId="0" borderId="0" xfId="28" applyNumberFormat="1" applyFont="1" applyAlignment="1" applyProtection="1">
      <alignment horizontal="left" vertical="top" wrapText="1"/>
    </xf>
    <xf numFmtId="0" fontId="20" fillId="0" borderId="0" xfId="28" applyNumberFormat="1" applyFont="1" applyAlignment="1" applyProtection="1">
      <alignment horizontal="right" wrapText="1"/>
    </xf>
    <xf numFmtId="170" fontId="4" fillId="0" borderId="0" xfId="19" applyNumberFormat="1" applyFont="1" applyAlignment="1" applyProtection="1">
      <alignment horizontal="center" vertical="top"/>
    </xf>
    <xf numFmtId="0" fontId="4" fillId="0" borderId="0" xfId="37" applyFont="1" applyAlignment="1" applyProtection="1">
      <alignment horizontal="left" vertical="top" wrapText="1"/>
    </xf>
    <xf numFmtId="0" fontId="20" fillId="0" borderId="0" xfId="28" applyNumberFormat="1" applyFont="1" applyFill="1" applyBorder="1" applyAlignment="1" applyProtection="1">
      <alignment horizontal="center" wrapText="1"/>
    </xf>
    <xf numFmtId="169" fontId="20" fillId="0" borderId="0" xfId="28" applyNumberFormat="1" applyFont="1" applyFill="1" applyBorder="1" applyAlignment="1" applyProtection="1">
      <alignment horizontal="right" wrapText="1"/>
    </xf>
    <xf numFmtId="0" fontId="20" fillId="0" borderId="0" xfId="42" applyAlignment="1" applyProtection="1">
      <alignment horizontal="right"/>
    </xf>
    <xf numFmtId="174" fontId="20" fillId="0" borderId="0" xfId="42" applyNumberFormat="1" applyAlignment="1" applyProtection="1">
      <alignment horizontal="right"/>
    </xf>
    <xf numFmtId="0" fontId="20" fillId="0" borderId="0" xfId="41" applyFont="1" applyAlignment="1" applyProtection="1">
      <alignment horizontal="right" wrapText="1"/>
    </xf>
    <xf numFmtId="174" fontId="20" fillId="0" borderId="0" xfId="41" applyNumberFormat="1" applyFont="1" applyAlignment="1" applyProtection="1">
      <alignment horizontal="right" wrapText="1"/>
    </xf>
    <xf numFmtId="169" fontId="2" fillId="0" borderId="4" xfId="17" applyNumberFormat="1" applyFont="1" applyBorder="1" applyAlignment="1" applyProtection="1">
      <alignment horizontal="right" vertical="center"/>
    </xf>
    <xf numFmtId="0" fontId="4" fillId="0" borderId="0" xfId="42" applyFont="1" applyAlignment="1" applyProtection="1">
      <alignment horizontal="left" vertical="top" wrapText="1"/>
    </xf>
    <xf numFmtId="170" fontId="4" fillId="0" borderId="3" xfId="43" applyNumberFormat="1" applyFont="1" applyBorder="1" applyAlignment="1" applyProtection="1">
      <alignment horizontal="center" vertical="center"/>
    </xf>
    <xf numFmtId="0" fontId="9" fillId="0" borderId="4" xfId="43" applyFont="1" applyBorder="1" applyAlignment="1" applyProtection="1">
      <alignment horizontal="center" vertical="center" wrapText="1"/>
    </xf>
    <xf numFmtId="0" fontId="9" fillId="0" borderId="4" xfId="43" applyFont="1" applyBorder="1" applyAlignment="1" applyProtection="1">
      <alignment horizontal="right" vertical="center"/>
    </xf>
    <xf numFmtId="169" fontId="4" fillId="0" borderId="4" xfId="43" applyNumberFormat="1" applyFont="1" applyBorder="1" applyAlignment="1" applyProtection="1">
      <alignment horizontal="right" vertical="center"/>
    </xf>
    <xf numFmtId="4" fontId="9" fillId="0" borderId="5" xfId="23" applyNumberFormat="1" applyFont="1" applyBorder="1" applyAlignment="1" applyProtection="1">
      <alignment horizontal="right" vertical="center"/>
    </xf>
    <xf numFmtId="170" fontId="4" fillId="0" borderId="0" xfId="43" applyNumberFormat="1" applyFont="1" applyBorder="1" applyAlignment="1" applyProtection="1">
      <alignment horizontal="center" vertical="center"/>
    </xf>
    <xf numFmtId="0" fontId="9" fillId="0" borderId="0" xfId="43" applyFont="1" applyBorder="1" applyAlignment="1" applyProtection="1">
      <alignment horizontal="center" vertical="center" wrapText="1"/>
    </xf>
    <xf numFmtId="0" fontId="9" fillId="0" borderId="0" xfId="43" applyFont="1" applyBorder="1" applyAlignment="1" applyProtection="1">
      <alignment horizontal="right" vertical="center"/>
    </xf>
    <xf numFmtId="169" fontId="4" fillId="0" borderId="0" xfId="43" applyNumberFormat="1" applyFont="1" applyBorder="1" applyAlignment="1" applyProtection="1">
      <alignment horizontal="right" vertical="center"/>
    </xf>
    <xf numFmtId="4" fontId="9" fillId="0" borderId="0" xfId="23" applyNumberFormat="1" applyFont="1" applyBorder="1" applyAlignment="1" applyProtection="1">
      <alignment horizontal="right" vertical="center"/>
    </xf>
    <xf numFmtId="49" fontId="42" fillId="0" borderId="0" xfId="28" applyNumberFormat="1" applyFont="1" applyAlignment="1" applyProtection="1">
      <alignment horizontal="center" vertical="top" wrapText="1"/>
    </xf>
    <xf numFmtId="170" fontId="48" fillId="0" borderId="0" xfId="13" applyNumberFormat="1" applyFont="1" applyAlignment="1" applyProtection="1">
      <alignment horizontal="center" vertical="top" wrapText="1"/>
    </xf>
    <xf numFmtId="0" fontId="51" fillId="0" borderId="0" xfId="36" applyFont="1" applyProtection="1"/>
    <xf numFmtId="0" fontId="48" fillId="0" borderId="0" xfId="42" applyFont="1" applyAlignment="1" applyProtection="1">
      <alignment horizontal="center" wrapText="1"/>
    </xf>
    <xf numFmtId="0" fontId="20" fillId="0" borderId="0" xfId="42" applyFont="1" applyAlignment="1" applyProtection="1">
      <alignment horizontal="left" vertical="top" wrapText="1"/>
    </xf>
    <xf numFmtId="0" fontId="20" fillId="0" borderId="0" xfId="42" applyFont="1" applyBorder="1" applyAlignment="1" applyProtection="1">
      <alignment horizontal="left" vertical="top" wrapText="1"/>
    </xf>
    <xf numFmtId="0" fontId="20" fillId="0" borderId="0" xfId="28" applyNumberFormat="1" applyFont="1" applyBorder="1" applyAlignment="1" applyProtection="1">
      <alignment horizontal="right" wrapText="1"/>
    </xf>
    <xf numFmtId="169" fontId="20" fillId="0" borderId="0" xfId="28" applyNumberFormat="1" applyFont="1" applyBorder="1" applyAlignment="1" applyProtection="1">
      <alignment wrapText="1"/>
    </xf>
    <xf numFmtId="4" fontId="20" fillId="0" borderId="0" xfId="11" applyNumberFormat="1" applyFont="1" applyBorder="1" applyAlignment="1" applyProtection="1">
      <alignment horizontal="right" wrapText="1"/>
    </xf>
    <xf numFmtId="0" fontId="20" fillId="0" borderId="0" xfId="37" applyFont="1" applyBorder="1" applyAlignment="1" applyProtection="1">
      <alignment horizontal="left" vertical="top" wrapText="1"/>
    </xf>
    <xf numFmtId="0" fontId="20" fillId="0" borderId="0" xfId="68" applyFont="1" applyBorder="1" applyAlignment="1" applyProtection="1">
      <alignment horizontal="right"/>
    </xf>
    <xf numFmtId="3" fontId="20" fillId="0" borderId="0" xfId="68" applyNumberFormat="1" applyFont="1" applyBorder="1" applyAlignment="1" applyProtection="1"/>
    <xf numFmtId="4" fontId="20" fillId="0" borderId="0" xfId="69" applyNumberFormat="1" applyFont="1" applyBorder="1" applyAlignment="1" applyProtection="1"/>
    <xf numFmtId="170" fontId="20" fillId="0" borderId="0" xfId="13" applyNumberFormat="1" applyFont="1" applyAlignment="1" applyProtection="1">
      <alignment horizontal="center" vertical="top" wrapText="1"/>
    </xf>
    <xf numFmtId="0" fontId="20" fillId="0" borderId="0" xfId="42" applyBorder="1" applyAlignment="1" applyProtection="1">
      <alignment horizontal="left" vertical="top" wrapText="1"/>
    </xf>
    <xf numFmtId="169" fontId="20" fillId="0" borderId="0" xfId="28" applyNumberFormat="1" applyFont="1" applyBorder="1" applyAlignment="1" applyProtection="1">
      <alignment horizontal="right" wrapText="1"/>
    </xf>
    <xf numFmtId="0" fontId="42" fillId="0" borderId="0" xfId="6" applyFont="1" applyAlignment="1" applyProtection="1">
      <alignment vertical="top" wrapText="1"/>
    </xf>
    <xf numFmtId="0" fontId="20" fillId="0" borderId="0" xfId="6" applyAlignment="1" applyProtection="1">
      <alignment horizontal="right" wrapText="1"/>
    </xf>
    <xf numFmtId="169" fontId="20" fillId="0" borderId="0" xfId="6" applyNumberFormat="1" applyAlignment="1" applyProtection="1">
      <alignment horizontal="right" wrapText="1"/>
    </xf>
    <xf numFmtId="169" fontId="4" fillId="0" borderId="0" xfId="26" applyNumberFormat="1" applyFont="1" applyFill="1" applyAlignment="1" applyProtection="1"/>
    <xf numFmtId="170" fontId="20" fillId="0" borderId="0" xfId="66" applyNumberFormat="1" applyFont="1" applyAlignment="1" applyProtection="1">
      <alignment horizontal="right" vertical="top" wrapText="1"/>
    </xf>
    <xf numFmtId="0" fontId="20" fillId="0" borderId="0" xfId="0" quotePrefix="1" applyFont="1" applyAlignment="1" applyProtection="1">
      <alignment wrapText="1"/>
    </xf>
    <xf numFmtId="0" fontId="46" fillId="0" borderId="0" xfId="0" applyFont="1" applyProtection="1"/>
    <xf numFmtId="0" fontId="4" fillId="0" borderId="0" xfId="67" applyFont="1" applyAlignment="1" applyProtection="1">
      <alignment horizontal="right" vertical="top"/>
    </xf>
    <xf numFmtId="0" fontId="64" fillId="0" borderId="0" xfId="37" applyFont="1" applyAlignment="1" applyProtection="1">
      <alignment vertical="top" wrapText="1"/>
    </xf>
    <xf numFmtId="0" fontId="65" fillId="0" borderId="2" xfId="6" applyFont="1" applyBorder="1" applyProtection="1"/>
    <xf numFmtId="0" fontId="20" fillId="0" borderId="2" xfId="28" applyNumberFormat="1" applyFont="1" applyFill="1" applyBorder="1" applyAlignment="1" applyProtection="1">
      <alignment horizontal="right" wrapText="1"/>
    </xf>
    <xf numFmtId="169" fontId="4" fillId="0" borderId="2" xfId="26" applyNumberFormat="1" applyFont="1" applyFill="1" applyBorder="1" applyAlignment="1" applyProtection="1"/>
    <xf numFmtId="1" fontId="4" fillId="0" borderId="0" xfId="37" applyNumberFormat="1" applyFont="1" applyAlignment="1" applyProtection="1">
      <alignment horizontal="left" wrapText="1"/>
    </xf>
    <xf numFmtId="0" fontId="4" fillId="0" borderId="0" xfId="37" applyFont="1" applyAlignment="1" applyProtection="1">
      <alignment horizontal="right"/>
    </xf>
    <xf numFmtId="0" fontId="4" fillId="0" borderId="0" xfId="37" applyFont="1" applyAlignment="1" applyProtection="1">
      <alignment vertical="top" wrapText="1"/>
    </xf>
    <xf numFmtId="0" fontId="20" fillId="0" borderId="0" xfId="6" applyAlignment="1" applyProtection="1">
      <alignment horizontal="left" vertical="top" wrapText="1"/>
    </xf>
    <xf numFmtId="170" fontId="5" fillId="0" borderId="0" xfId="19" applyNumberFormat="1" applyFont="1" applyAlignment="1" applyProtection="1">
      <alignment horizontal="center" vertical="top"/>
    </xf>
    <xf numFmtId="0" fontId="48" fillId="0" borderId="0" xfId="42" applyFont="1" applyAlignment="1" applyProtection="1">
      <alignment wrapText="1"/>
    </xf>
    <xf numFmtId="4" fontId="13" fillId="0" borderId="1" xfId="52" applyNumberFormat="1" applyFont="1" applyBorder="1" applyProtection="1"/>
    <xf numFmtId="0" fontId="2" fillId="0" borderId="0" xfId="52" applyFont="1" applyAlignment="1" applyProtection="1">
      <alignment horizontal="left" vertical="top" wrapText="1"/>
    </xf>
    <xf numFmtId="178" fontId="4" fillId="0" borderId="0" xfId="52" applyNumberFormat="1" applyFont="1" applyProtection="1"/>
    <xf numFmtId="0" fontId="17" fillId="0" borderId="0" xfId="46" applyProtection="1"/>
    <xf numFmtId="0" fontId="3" fillId="0" borderId="0" xfId="52" applyFont="1" applyAlignment="1" applyProtection="1">
      <alignment vertical="top"/>
    </xf>
    <xf numFmtId="0" fontId="15" fillId="0" borderId="0" xfId="52" applyAlignment="1" applyProtection="1">
      <alignment horizontal="center" vertical="top"/>
    </xf>
    <xf numFmtId="0" fontId="15" fillId="0" borderId="0" xfId="52" applyAlignment="1" applyProtection="1">
      <alignment vertical="top"/>
    </xf>
    <xf numFmtId="170" fontId="15" fillId="0" borderId="0" xfId="52" applyNumberFormat="1" applyAlignment="1" applyProtection="1">
      <alignment horizontal="center" vertical="top"/>
    </xf>
    <xf numFmtId="0" fontId="15" fillId="0" borderId="2" xfId="52" applyBorder="1" applyAlignment="1" applyProtection="1">
      <alignment horizontal="left" vertical="top" wrapText="1"/>
    </xf>
    <xf numFmtId="0" fontId="15" fillId="0" borderId="4" xfId="52" applyBorder="1" applyAlignment="1" applyProtection="1">
      <alignment horizontal="right"/>
    </xf>
    <xf numFmtId="169" fontId="2" fillId="0" borderId="4" xfId="18" applyNumberFormat="1" applyFont="1" applyBorder="1" applyAlignment="1" applyProtection="1">
      <alignment horizontal="right" vertical="center"/>
    </xf>
    <xf numFmtId="0" fontId="49" fillId="0" borderId="0" xfId="46" applyFont="1" applyAlignment="1" applyProtection="1">
      <alignment horizontal="center"/>
    </xf>
    <xf numFmtId="0" fontId="47" fillId="0" borderId="0" xfId="28" applyNumberFormat="1" applyFont="1" applyAlignment="1" applyProtection="1">
      <alignment horizontal="left"/>
    </xf>
    <xf numFmtId="174" fontId="4" fillId="0" borderId="0" xfId="28" applyNumberFormat="1" applyFont="1" applyAlignment="1" applyProtection="1">
      <alignment horizontal="right"/>
    </xf>
    <xf numFmtId="174" fontId="12" fillId="0" borderId="0" xfId="0" applyNumberFormat="1" applyFont="1" applyAlignment="1" applyProtection="1">
      <alignment horizontal="right"/>
    </xf>
    <xf numFmtId="174" fontId="5" fillId="0" borderId="0" xfId="0" applyNumberFormat="1" applyFont="1" applyAlignment="1" applyProtection="1">
      <alignment horizontal="center"/>
    </xf>
    <xf numFmtId="0" fontId="25" fillId="0" borderId="0" xfId="28" applyNumberFormat="1" applyFont="1" applyAlignment="1" applyProtection="1">
      <alignment horizontal="left" vertical="top"/>
    </xf>
    <xf numFmtId="0" fontId="4" fillId="0" borderId="0" xfId="12" applyFont="1" applyAlignment="1" applyProtection="1">
      <alignment vertical="top" wrapText="1"/>
    </xf>
    <xf numFmtId="174" fontId="4" fillId="0" borderId="0" xfId="11" applyNumberFormat="1" applyFont="1" applyProtection="1"/>
    <xf numFmtId="174" fontId="5" fillId="0" borderId="0" xfId="0" applyNumberFormat="1" applyFont="1" applyAlignment="1" applyProtection="1">
      <alignment horizontal="right"/>
    </xf>
    <xf numFmtId="0" fontId="9" fillId="0" borderId="0" xfId="12" applyFont="1" applyAlignment="1" applyProtection="1">
      <alignment horizontal="left" vertical="top" wrapText="1"/>
    </xf>
    <xf numFmtId="0" fontId="20" fillId="0" borderId="0" xfId="16" applyNumberFormat="1" applyFont="1" applyAlignment="1" applyProtection="1">
      <alignment horizontal="left" vertical="top" wrapText="1"/>
    </xf>
    <xf numFmtId="174" fontId="20" fillId="0" borderId="0" xfId="54" applyNumberFormat="1" applyAlignment="1" applyProtection="1">
      <alignment horizontal="right" wrapText="1"/>
    </xf>
    <xf numFmtId="0" fontId="20" fillId="0" borderId="0" xfId="54" applyAlignment="1" applyProtection="1">
      <alignment horizontal="left" vertical="top" wrapText="1"/>
    </xf>
    <xf numFmtId="0" fontId="20" fillId="0" borderId="0" xfId="54" applyAlignment="1" applyProtection="1">
      <alignment horizontal="right" wrapText="1"/>
    </xf>
    <xf numFmtId="0" fontId="9" fillId="2" borderId="0" xfId="0" applyFont="1" applyFill="1" applyProtection="1"/>
    <xf numFmtId="4" fontId="9" fillId="2" borderId="0" xfId="0" applyNumberFormat="1" applyFont="1" applyFill="1" applyProtection="1"/>
    <xf numFmtId="0" fontId="41" fillId="2" borderId="0" xfId="0" applyFont="1" applyFill="1" applyProtection="1"/>
    <xf numFmtId="0" fontId="20" fillId="0" borderId="0" xfId="11" applyFont="1" applyAlignment="1" applyProtection="1">
      <alignment horizontal="right" wrapText="1"/>
    </xf>
    <xf numFmtId="4" fontId="20" fillId="0" borderId="0" xfId="11" applyNumberFormat="1" applyFont="1" applyProtection="1"/>
    <xf numFmtId="174" fontId="9" fillId="0" borderId="0" xfId="28" applyNumberFormat="1" applyFont="1" applyAlignment="1" applyProtection="1">
      <alignment horizontal="right"/>
    </xf>
    <xf numFmtId="0" fontId="4" fillId="0" borderId="0" xfId="8" applyFont="1" applyAlignment="1" applyProtection="1">
      <alignment horizontal="left" vertical="top" wrapText="1"/>
    </xf>
    <xf numFmtId="0" fontId="20" fillId="0" borderId="0" xfId="0" quotePrefix="1" applyFont="1" applyAlignment="1" applyProtection="1">
      <alignment horizontal="left" vertical="top" wrapText="1"/>
    </xf>
    <xf numFmtId="174" fontId="0" fillId="0" borderId="0" xfId="0" applyNumberFormat="1" applyAlignment="1" applyProtection="1">
      <alignment horizontal="right"/>
    </xf>
    <xf numFmtId="169" fontId="4" fillId="0" borderId="0" xfId="17" applyNumberFormat="1" applyFont="1" applyAlignment="1" applyProtection="1">
      <alignment horizontal="right" vertical="center"/>
    </xf>
    <xf numFmtId="169" fontId="4" fillId="0" borderId="2" xfId="17" applyNumberFormat="1" applyFont="1" applyBorder="1" applyAlignment="1" applyProtection="1">
      <alignment horizontal="right" vertical="center"/>
    </xf>
    <xf numFmtId="174" fontId="0" fillId="2" borderId="0" xfId="0" applyNumberFormat="1" applyFill="1" applyAlignment="1" applyProtection="1">
      <alignment horizontal="right"/>
    </xf>
    <xf numFmtId="4" fontId="0" fillId="2" borderId="0" xfId="0" applyNumberFormat="1" applyFill="1" applyAlignment="1" applyProtection="1">
      <alignment horizontal="right"/>
    </xf>
    <xf numFmtId="0" fontId="9" fillId="2" borderId="0" xfId="11" applyFont="1" applyFill="1" applyAlignment="1" applyProtection="1">
      <alignment horizontal="right"/>
    </xf>
    <xf numFmtId="174" fontId="4" fillId="2" borderId="0" xfId="11" applyNumberFormat="1" applyFont="1" applyFill="1" applyProtection="1"/>
    <xf numFmtId="4" fontId="9" fillId="2" borderId="0" xfId="11" applyNumberFormat="1" applyFont="1" applyFill="1" applyProtection="1"/>
    <xf numFmtId="170" fontId="9" fillId="2" borderId="0" xfId="11" applyNumberFormat="1" applyFont="1" applyFill="1" applyAlignment="1" applyProtection="1">
      <alignment horizontal="center"/>
    </xf>
    <xf numFmtId="0" fontId="9" fillId="2" borderId="0" xfId="11" applyFont="1" applyFill="1" applyAlignment="1" applyProtection="1">
      <alignment horizontal="left" vertical="top"/>
    </xf>
    <xf numFmtId="49" fontId="44" fillId="0" borderId="0" xfId="28" applyNumberFormat="1" applyFont="1" applyAlignment="1" applyProtection="1">
      <alignment horizontal="center" vertical="top" wrapText="1"/>
    </xf>
    <xf numFmtId="0" fontId="44" fillId="0" borderId="0" xfId="28" applyNumberFormat="1" applyFont="1" applyAlignment="1" applyProtection="1">
      <alignment horizontal="left"/>
    </xf>
    <xf numFmtId="174" fontId="45" fillId="0" borderId="0" xfId="28" applyNumberFormat="1" applyFont="1" applyAlignment="1" applyProtection="1">
      <alignment horizontal="right" wrapText="1"/>
    </xf>
    <xf numFmtId="4" fontId="44" fillId="0" borderId="0" xfId="28" applyNumberFormat="1" applyFont="1" applyAlignment="1" applyProtection="1">
      <alignment horizontal="right" wrapText="1"/>
    </xf>
    <xf numFmtId="0" fontId="45" fillId="0" borderId="0" xfId="45" applyFont="1" applyProtection="1"/>
    <xf numFmtId="0" fontId="20" fillId="0" borderId="0" xfId="45" applyAlignment="1" applyProtection="1">
      <alignment wrapText="1"/>
    </xf>
    <xf numFmtId="0" fontId="20" fillId="0" borderId="0" xfId="45" applyAlignment="1" applyProtection="1">
      <alignment horizontal="right" wrapText="1"/>
    </xf>
    <xf numFmtId="0" fontId="20" fillId="0" borderId="0" xfId="45" applyProtection="1"/>
    <xf numFmtId="0" fontId="20" fillId="0" borderId="0" xfId="0" applyFont="1" applyAlignment="1" applyProtection="1">
      <alignment horizontal="right" wrapText="1"/>
    </xf>
    <xf numFmtId="0" fontId="20" fillId="0" borderId="0" xfId="0" applyFont="1" applyAlignment="1" applyProtection="1">
      <alignment horizontal="left" wrapText="1"/>
    </xf>
    <xf numFmtId="1" fontId="20" fillId="0" borderId="0" xfId="0" applyNumberFormat="1" applyFont="1" applyAlignment="1" applyProtection="1">
      <alignment horizontal="right" wrapText="1"/>
    </xf>
    <xf numFmtId="0" fontId="9" fillId="0" borderId="0" xfId="11" applyFont="1" applyAlignment="1" applyProtection="1">
      <alignment horizontal="right" wrapText="1"/>
    </xf>
    <xf numFmtId="0" fontId="20" fillId="0" borderId="0" xfId="45" quotePrefix="1" applyAlignment="1" applyProtection="1">
      <alignment horizontal="left" vertical="top" wrapText="1"/>
    </xf>
    <xf numFmtId="0" fontId="20" fillId="0" borderId="0" xfId="45" applyAlignment="1" applyProtection="1">
      <alignment horizontal="left" vertical="top" wrapText="1"/>
    </xf>
    <xf numFmtId="0" fontId="20" fillId="0" borderId="0" xfId="45" applyAlignment="1" applyProtection="1">
      <alignment horizontal="left" wrapText="1"/>
    </xf>
    <xf numFmtId="0" fontId="20" fillId="0" borderId="0" xfId="45" applyAlignment="1" applyProtection="1">
      <alignment vertical="top" wrapText="1"/>
    </xf>
    <xf numFmtId="172" fontId="0" fillId="0" borderId="0" xfId="16" applyNumberFormat="1" applyFont="1" applyProtection="1"/>
    <xf numFmtId="4" fontId="15" fillId="0" borderId="0" xfId="0" applyNumberFormat="1" applyFont="1" applyAlignment="1" applyProtection="1">
      <alignment horizontal="right"/>
    </xf>
    <xf numFmtId="0" fontId="53" fillId="0" borderId="0" xfId="0" applyFont="1" applyAlignment="1" applyProtection="1">
      <alignment vertical="top" wrapText="1"/>
    </xf>
    <xf numFmtId="0" fontId="53" fillId="0" borderId="0" xfId="19" applyNumberFormat="1" applyFont="1" applyAlignment="1" applyProtection="1">
      <alignment horizontal="right"/>
    </xf>
    <xf numFmtId="169" fontId="54" fillId="3" borderId="0" xfId="0" applyNumberFormat="1" applyFont="1" applyFill="1" applyAlignment="1" applyProtection="1">
      <alignment horizontal="right"/>
    </xf>
    <xf numFmtId="4" fontId="54" fillId="3" borderId="0" xfId="0" applyNumberFormat="1" applyFont="1" applyFill="1" applyAlignment="1" applyProtection="1">
      <alignment horizontal="right"/>
    </xf>
    <xf numFmtId="4" fontId="55" fillId="3" borderId="0" xfId="11" applyNumberFormat="1" applyFont="1" applyFill="1" applyAlignment="1" applyProtection="1">
      <alignment horizontal="right"/>
    </xf>
    <xf numFmtId="168" fontId="8" fillId="0" borderId="0" xfId="0" applyNumberFormat="1" applyFont="1" applyAlignment="1" applyProtection="1">
      <alignment horizontal="right"/>
      <protection locked="0"/>
    </xf>
    <xf numFmtId="168" fontId="5" fillId="0" borderId="4" xfId="0" applyNumberFormat="1" applyFont="1" applyBorder="1" applyAlignment="1" applyProtection="1">
      <alignment horizontal="right"/>
      <protection locked="0"/>
    </xf>
    <xf numFmtId="168" fontId="5" fillId="0" borderId="0" xfId="0" applyNumberFormat="1" applyFont="1" applyAlignment="1" applyProtection="1">
      <alignment horizontal="right"/>
      <protection locked="0"/>
    </xf>
    <xf numFmtId="4" fontId="0" fillId="0" borderId="0" xfId="0" applyNumberFormat="1" applyProtection="1">
      <protection locked="0"/>
    </xf>
    <xf numFmtId="168" fontId="4" fillId="0" borderId="0" xfId="0" applyNumberFormat="1" applyFont="1" applyAlignment="1" applyProtection="1">
      <alignment horizontal="right"/>
      <protection locked="0"/>
    </xf>
    <xf numFmtId="4" fontId="4" fillId="0" borderId="0" xfId="0" applyNumberFormat="1" applyFont="1" applyProtection="1">
      <protection locked="0"/>
    </xf>
    <xf numFmtId="4" fontId="15" fillId="0" borderId="0" xfId="31" applyNumberFormat="1" applyProtection="1">
      <protection locked="0"/>
    </xf>
    <xf numFmtId="4" fontId="4" fillId="0" borderId="0" xfId="0" applyNumberFormat="1" applyFont="1" applyAlignment="1" applyProtection="1">
      <alignment horizontal="right"/>
      <protection locked="0"/>
    </xf>
    <xf numFmtId="168" fontId="0" fillId="0" borderId="0" xfId="0" applyNumberFormat="1" applyAlignment="1" applyProtection="1">
      <alignment horizontal="right"/>
      <protection locked="0"/>
    </xf>
    <xf numFmtId="4" fontId="0" fillId="0" borderId="2" xfId="0" applyNumberFormat="1" applyBorder="1" applyProtection="1">
      <protection locked="0"/>
    </xf>
    <xf numFmtId="4" fontId="0" fillId="0" borderId="4" xfId="0" applyNumberFormat="1" applyBorder="1" applyProtection="1">
      <protection locked="0"/>
    </xf>
    <xf numFmtId="168" fontId="9" fillId="0" borderId="0" xfId="0" applyNumberFormat="1" applyFont="1" applyAlignment="1" applyProtection="1">
      <alignment horizontal="right"/>
      <protection locked="0"/>
    </xf>
    <xf numFmtId="4" fontId="8" fillId="0" borderId="0" xfId="0" applyNumberFormat="1" applyFont="1" applyAlignment="1" applyProtection="1">
      <alignment horizontal="right"/>
      <protection locked="0"/>
    </xf>
    <xf numFmtId="4" fontId="5" fillId="0" borderId="4" xfId="0" applyNumberFormat="1" applyFont="1" applyBorder="1" applyAlignment="1" applyProtection="1">
      <alignment horizontal="right"/>
      <protection locked="0"/>
    </xf>
    <xf numFmtId="4" fontId="5" fillId="0" borderId="0" xfId="0" applyNumberFormat="1" applyFont="1" applyAlignment="1" applyProtection="1">
      <alignment horizontal="right"/>
      <protection locked="0"/>
    </xf>
    <xf numFmtId="4" fontId="0" fillId="0" borderId="0" xfId="0" applyNumberFormat="1" applyAlignment="1" applyProtection="1">
      <alignment horizontal="right"/>
      <protection locked="0"/>
    </xf>
    <xf numFmtId="4" fontId="4" fillId="0" borderId="0" xfId="16" applyNumberFormat="1" applyFont="1" applyProtection="1">
      <protection locked="0"/>
    </xf>
    <xf numFmtId="4" fontId="4" fillId="0" borderId="0" xfId="28" applyNumberFormat="1" applyFont="1" applyAlignment="1" applyProtection="1">
      <alignment horizontal="right"/>
      <protection locked="0"/>
    </xf>
    <xf numFmtId="180" fontId="9" fillId="0" borderId="0" xfId="0" applyNumberFormat="1" applyFont="1" applyAlignment="1" applyProtection="1">
      <alignment horizontal="right"/>
      <protection locked="0"/>
    </xf>
    <xf numFmtId="177" fontId="4" fillId="0" borderId="0" xfId="33" applyNumberFormat="1" applyFont="1" applyAlignment="1" applyProtection="1">
      <alignment horizontal="right"/>
      <protection locked="0"/>
    </xf>
    <xf numFmtId="168" fontId="4" fillId="0" borderId="0" xfId="2" applyNumberFormat="1" applyFont="1" applyAlignment="1" applyProtection="1">
      <alignment horizontal="right"/>
      <protection locked="0"/>
    </xf>
    <xf numFmtId="4" fontId="9" fillId="0" borderId="0" xfId="0" applyNumberFormat="1" applyFont="1" applyAlignment="1" applyProtection="1">
      <alignment horizontal="right"/>
      <protection locked="0"/>
    </xf>
    <xf numFmtId="0" fontId="4" fillId="0" borderId="0" xfId="0" applyFont="1" applyProtection="1">
      <protection locked="0"/>
    </xf>
    <xf numFmtId="4" fontId="9" fillId="0" borderId="0" xfId="17" applyNumberFormat="1" applyFont="1" applyFill="1" applyBorder="1" applyAlignment="1" applyProtection="1">
      <alignment horizontal="right"/>
      <protection locked="0"/>
    </xf>
    <xf numFmtId="4" fontId="4" fillId="0" borderId="0" xfId="17" applyNumberFormat="1" applyFont="1" applyFill="1" applyBorder="1" applyAlignment="1" applyProtection="1">
      <alignment horizontal="right"/>
      <protection locked="0"/>
    </xf>
    <xf numFmtId="4" fontId="4" fillId="2" borderId="0" xfId="0" applyNumberFormat="1" applyFont="1" applyFill="1" applyAlignment="1" applyProtection="1">
      <alignment horizontal="right"/>
      <protection locked="0"/>
    </xf>
    <xf numFmtId="4" fontId="11" fillId="0" borderId="0" xfId="17" applyNumberFormat="1" applyFont="1" applyAlignment="1" applyProtection="1">
      <alignment horizontal="right"/>
      <protection locked="0"/>
    </xf>
    <xf numFmtId="4" fontId="4" fillId="0" borderId="0" xfId="17" applyNumberFormat="1" applyFont="1" applyAlignment="1" applyProtection="1">
      <alignment horizontal="right"/>
      <protection locked="0"/>
    </xf>
    <xf numFmtId="4" fontId="9" fillId="0" borderId="0" xfId="0" applyNumberFormat="1" applyFont="1" applyProtection="1">
      <protection locked="0"/>
    </xf>
    <xf numFmtId="4" fontId="27" fillId="0" borderId="0" xfId="16" applyNumberFormat="1" applyFont="1" applyAlignment="1" applyProtection="1">
      <alignment horizontal="right"/>
      <protection locked="0"/>
    </xf>
    <xf numFmtId="181" fontId="57" fillId="0" borderId="0" xfId="15" applyNumberFormat="1" applyFont="1" applyAlignment="1" applyProtection="1">
      <alignment horizontal="right"/>
      <protection locked="0"/>
    </xf>
    <xf numFmtId="181" fontId="4" fillId="0" borderId="0" xfId="15" applyNumberFormat="1" applyFont="1" applyAlignment="1" applyProtection="1">
      <alignment horizontal="right"/>
      <protection locked="0"/>
    </xf>
    <xf numFmtId="4" fontId="9" fillId="0" borderId="0" xfId="17" applyNumberFormat="1" applyFont="1" applyAlignment="1" applyProtection="1">
      <alignment horizontal="right"/>
      <protection locked="0"/>
    </xf>
    <xf numFmtId="4" fontId="4" fillId="0" borderId="0" xfId="20" applyNumberFormat="1" applyFont="1" applyAlignment="1" applyProtection="1">
      <alignment horizontal="right"/>
      <protection locked="0"/>
    </xf>
    <xf numFmtId="4" fontId="9" fillId="0" borderId="0" xfId="2" applyNumberFormat="1" applyFont="1" applyAlignment="1" applyProtection="1">
      <alignment horizontal="right"/>
      <protection locked="0"/>
    </xf>
    <xf numFmtId="4" fontId="41" fillId="0" borderId="0" xfId="0" applyNumberFormat="1" applyFont="1" applyAlignment="1" applyProtection="1">
      <alignment horizontal="right"/>
      <protection locked="0"/>
    </xf>
    <xf numFmtId="4" fontId="4" fillId="0" borderId="0" xfId="2" applyNumberFormat="1" applyFont="1" applyAlignment="1" applyProtection="1">
      <alignment horizontal="right"/>
      <protection locked="0"/>
    </xf>
    <xf numFmtId="4" fontId="38" fillId="0" borderId="0" xfId="34" applyNumberFormat="1" applyFont="1" applyAlignment="1" applyProtection="1">
      <alignment horizontal="right"/>
      <protection locked="0"/>
    </xf>
    <xf numFmtId="4" fontId="4" fillId="0" borderId="0" xfId="34" applyNumberFormat="1" applyFont="1" applyAlignment="1" applyProtection="1">
      <alignment horizontal="right"/>
      <protection locked="0"/>
    </xf>
    <xf numFmtId="4" fontId="15" fillId="0" borderId="0" xfId="2" applyNumberFormat="1" applyFont="1" applyAlignment="1" applyProtection="1">
      <alignment horizontal="right"/>
      <protection locked="0"/>
    </xf>
    <xf numFmtId="4" fontId="9" fillId="0" borderId="2" xfId="17" applyNumberFormat="1" applyFont="1" applyBorder="1" applyAlignment="1" applyProtection="1">
      <alignment horizontal="right"/>
      <protection locked="0"/>
    </xf>
    <xf numFmtId="2" fontId="9" fillId="0" borderId="0" xfId="0" applyNumberFormat="1" applyFont="1" applyProtection="1">
      <protection locked="0"/>
    </xf>
    <xf numFmtId="4" fontId="9" fillId="0" borderId="0" xfId="16" applyNumberFormat="1" applyFont="1" applyAlignment="1" applyProtection="1">
      <alignment horizontal="right"/>
      <protection locked="0"/>
    </xf>
    <xf numFmtId="4" fontId="9" fillId="0" borderId="2" xfId="16" applyNumberFormat="1" applyFont="1" applyBorder="1" applyAlignment="1" applyProtection="1">
      <alignment horizontal="right"/>
      <protection locked="0"/>
    </xf>
    <xf numFmtId="4" fontId="0" fillId="2" borderId="0" xfId="0" applyNumberFormat="1" applyFill="1" applyProtection="1">
      <protection locked="0"/>
    </xf>
    <xf numFmtId="180" fontId="9" fillId="0" borderId="0" xfId="31" applyNumberFormat="1" applyFont="1" applyAlignment="1" applyProtection="1">
      <alignment horizontal="right"/>
      <protection locked="0"/>
    </xf>
    <xf numFmtId="180" fontId="4" fillId="0" borderId="0" xfId="0" applyNumberFormat="1" applyFont="1" applyAlignment="1" applyProtection="1">
      <alignment horizontal="right"/>
      <protection locked="0"/>
    </xf>
    <xf numFmtId="0" fontId="45" fillId="0" borderId="0" xfId="0" applyFont="1" applyProtection="1">
      <protection locked="0"/>
    </xf>
    <xf numFmtId="0" fontId="20" fillId="0" borderId="2" xfId="0" applyFont="1" applyBorder="1" applyProtection="1">
      <protection locked="0"/>
    </xf>
    <xf numFmtId="182" fontId="20" fillId="0" borderId="0" xfId="0" applyNumberFormat="1" applyFont="1" applyProtection="1">
      <protection locked="0"/>
    </xf>
    <xf numFmtId="0" fontId="0" fillId="0" borderId="0" xfId="0" applyProtection="1">
      <protection locked="0"/>
    </xf>
    <xf numFmtId="0" fontId="45" fillId="0" borderId="0" xfId="48" applyFont="1" applyProtection="1">
      <protection locked="0"/>
    </xf>
    <xf numFmtId="4" fontId="9" fillId="0" borderId="0" xfId="28" applyNumberFormat="1" applyFont="1" applyAlignment="1" applyProtection="1">
      <alignment horizontal="right"/>
      <protection locked="0"/>
    </xf>
    <xf numFmtId="4" fontId="5" fillId="0" borderId="0" xfId="0" applyNumberFormat="1" applyFont="1" applyAlignment="1" applyProtection="1">
      <alignment horizontal="center"/>
      <protection locked="0"/>
    </xf>
    <xf numFmtId="4" fontId="12" fillId="0" borderId="0" xfId="17" applyNumberFormat="1" applyFont="1" applyAlignment="1" applyProtection="1">
      <alignment horizontal="right"/>
      <protection locked="0"/>
    </xf>
    <xf numFmtId="4" fontId="4" fillId="0" borderId="0" xfId="11" applyNumberFormat="1" applyFont="1" applyProtection="1">
      <protection locked="0"/>
    </xf>
    <xf numFmtId="4" fontId="9" fillId="0" borderId="0" xfId="11" applyNumberFormat="1" applyFont="1" applyProtection="1">
      <protection locked="0"/>
    </xf>
    <xf numFmtId="4" fontId="26" fillId="0" borderId="0" xfId="10" applyNumberFormat="1" applyProtection="1">
      <protection locked="0"/>
    </xf>
    <xf numFmtId="4" fontId="15" fillId="0" borderId="0" xfId="0" applyNumberFormat="1" applyFont="1" applyAlignment="1" applyProtection="1">
      <alignment horizontal="right" wrapText="1"/>
      <protection locked="0"/>
    </xf>
    <xf numFmtId="168" fontId="4" fillId="0" borderId="0" xfId="31" applyNumberFormat="1" applyFont="1" applyAlignment="1" applyProtection="1">
      <alignment horizontal="right"/>
      <protection locked="0"/>
    </xf>
    <xf numFmtId="0" fontId="15" fillId="0" borderId="0" xfId="0" applyFont="1" applyProtection="1">
      <protection locked="0"/>
    </xf>
    <xf numFmtId="4" fontId="4" fillId="0" borderId="0" xfId="31" applyNumberFormat="1" applyFont="1" applyProtection="1">
      <protection locked="0"/>
    </xf>
    <xf numFmtId="4" fontId="26" fillId="0" borderId="0" xfId="10" applyNumberFormat="1" applyAlignment="1" applyProtection="1">
      <alignment horizontal="right"/>
      <protection locked="0"/>
    </xf>
    <xf numFmtId="0" fontId="20" fillId="0" borderId="0" xfId="37" applyProtection="1">
      <protection locked="0"/>
    </xf>
    <xf numFmtId="4" fontId="9" fillId="0" borderId="4" xfId="23" applyNumberFormat="1" applyFont="1" applyBorder="1" applyAlignment="1" applyProtection="1">
      <alignment horizontal="right" vertical="center"/>
      <protection locked="0"/>
    </xf>
    <xf numFmtId="4" fontId="9" fillId="0" borderId="0" xfId="23" applyNumberFormat="1" applyFont="1" applyBorder="1" applyAlignment="1" applyProtection="1">
      <alignment horizontal="right" vertical="center"/>
      <protection locked="0"/>
    </xf>
    <xf numFmtId="4" fontId="20" fillId="0" borderId="0" xfId="68" applyNumberFormat="1" applyFont="1" applyBorder="1" applyAlignment="1" applyProtection="1">
      <alignment horizontal="right"/>
      <protection locked="0"/>
    </xf>
    <xf numFmtId="0" fontId="20" fillId="0" borderId="0" xfId="0" applyFont="1" applyAlignment="1" applyProtection="1">
      <alignment wrapText="1"/>
      <protection locked="0"/>
    </xf>
    <xf numFmtId="0" fontId="17" fillId="0" borderId="0" xfId="46" applyProtection="1">
      <protection locked="0"/>
    </xf>
    <xf numFmtId="4" fontId="20" fillId="0" borderId="0" xfId="28" applyNumberFormat="1" applyFont="1" applyAlignment="1" applyProtection="1">
      <alignment horizontal="right" wrapText="1"/>
      <protection locked="0"/>
    </xf>
    <xf numFmtId="4" fontId="0" fillId="2" borderId="0" xfId="0" applyNumberFormat="1" applyFill="1" applyAlignment="1" applyProtection="1">
      <alignment horizontal="right"/>
      <protection locked="0"/>
    </xf>
    <xf numFmtId="4" fontId="9" fillId="2" borderId="0" xfId="11" applyNumberFormat="1" applyFont="1" applyFill="1" applyProtection="1">
      <protection locked="0"/>
    </xf>
    <xf numFmtId="0" fontId="0" fillId="0" borderId="0" xfId="0" quotePrefix="1" applyAlignment="1" applyProtection="1">
      <alignment vertical="top" wrapText="1"/>
    </xf>
    <xf numFmtId="0" fontId="0" fillId="0" borderId="0" xfId="0" applyAlignment="1" applyProtection="1">
      <alignment wrapText="1"/>
    </xf>
    <xf numFmtId="0" fontId="0" fillId="0" borderId="0" xfId="0" quotePrefix="1" applyAlignment="1" applyProtection="1">
      <alignment horizontal="left" vertical="top" wrapText="1"/>
    </xf>
    <xf numFmtId="0" fontId="9" fillId="0" borderId="0" xfId="2" quotePrefix="1" applyFont="1" applyAlignment="1" applyProtection="1">
      <alignment vertical="top" wrapText="1"/>
    </xf>
    <xf numFmtId="4" fontId="57" fillId="0" borderId="0" xfId="0" applyNumberFormat="1" applyFont="1" applyProtection="1">
      <protection locked="0"/>
    </xf>
    <xf numFmtId="4" fontId="57" fillId="0" borderId="0" xfId="0" applyNumberFormat="1" applyFont="1" applyProtection="1"/>
  </cellXfs>
  <cellStyles count="70">
    <cellStyle name="Comma" xfId="16" builtinId="3"/>
    <cellStyle name="Comma_SKUPNO" xfId="62" xr:uid="{3BAFB4F9-3AB0-458F-BF95-3856E234FD29}"/>
    <cellStyle name="Euro" xfId="1" xr:uid="{00000000-0005-0000-0000-000000000000}"/>
    <cellStyle name="Navadno 13 2" xfId="67" xr:uid="{91D25920-CAFC-4AA0-ADAC-69F2602FDF2B}"/>
    <cellStyle name="Navadno 2" xfId="2" xr:uid="{00000000-0005-0000-0000-000002000000}"/>
    <cellStyle name="Navadno 2 2" xfId="3" xr:uid="{00000000-0005-0000-0000-000003000000}"/>
    <cellStyle name="Navadno 2 2 2" xfId="37" xr:uid="{00000000-0005-0000-0000-000004000000}"/>
    <cellStyle name="Navadno 2 2 3" xfId="43" xr:uid="{00000000-0005-0000-0000-000005000000}"/>
    <cellStyle name="Navadno 2 3" xfId="31" xr:uid="{00000000-0005-0000-0000-000006000000}"/>
    <cellStyle name="Navadno 2 5" xfId="47" xr:uid="{00000000-0005-0000-0000-000007000000}"/>
    <cellStyle name="Navadno 2_vodovod 1" xfId="4" xr:uid="{00000000-0005-0000-0000-000008000000}"/>
    <cellStyle name="Navadno 25" xfId="5" xr:uid="{00000000-0005-0000-0000-000009000000}"/>
    <cellStyle name="Navadno 25 2" xfId="42" xr:uid="{00000000-0005-0000-0000-00000A000000}"/>
    <cellStyle name="Navadno 3" xfId="6" xr:uid="{00000000-0005-0000-0000-00000B000000}"/>
    <cellStyle name="Navadno 4" xfId="7" xr:uid="{00000000-0005-0000-0000-00000C000000}"/>
    <cellStyle name="Navadno 4 2" xfId="64" xr:uid="{7A1A171E-A8BB-4829-BDBD-A789F9FB85A6}"/>
    <cellStyle name="Navadno 5" xfId="8" xr:uid="{00000000-0005-0000-0000-00000D000000}"/>
    <cellStyle name="Navadno 5 2" xfId="54" xr:uid="{00000000-0005-0000-0000-00000E000000}"/>
    <cellStyle name="Navadno 6" xfId="36" xr:uid="{00000000-0005-0000-0000-00000F000000}"/>
    <cellStyle name="Navadno 6 2" xfId="48" xr:uid="{00000000-0005-0000-0000-000010000000}"/>
    <cellStyle name="Navadno 7" xfId="39" xr:uid="{00000000-0005-0000-0000-000011000000}"/>
    <cellStyle name="Navadno 7 2" xfId="45" xr:uid="{00000000-0005-0000-0000-000012000000}"/>
    <cellStyle name="Navadno 8" xfId="52" xr:uid="{00000000-0005-0000-0000-000013000000}"/>
    <cellStyle name="Navadno_K115620_popis s predracunom_PZI" xfId="61" xr:uid="{11E1D1EE-4BC2-421C-8D7A-60D1F4DB304C}"/>
    <cellStyle name="Navadno_List1" xfId="46" xr:uid="{00000000-0005-0000-0000-000014000000}"/>
    <cellStyle name="Navadno_PONUDBA-nadstr.kontejnerja" xfId="9" xr:uid="{00000000-0005-0000-0000-000015000000}"/>
    <cellStyle name="Navadno_POPIS DEL-vodovod-PZI" xfId="10" xr:uid="{00000000-0005-0000-0000-000016000000}"/>
    <cellStyle name="Navadno_POPIS_fek A(1)" xfId="33" xr:uid="{00000000-0005-0000-0000-000017000000}"/>
    <cellStyle name="Navadno_popis-splošno-zun.ured" xfId="11" xr:uid="{00000000-0005-0000-0000-000018000000}"/>
    <cellStyle name="Navadno_vodovod" xfId="12" xr:uid="{00000000-0005-0000-0000-000019000000}"/>
    <cellStyle name="Normal" xfId="0" builtinId="0"/>
    <cellStyle name="Normal_Sheet1" xfId="13" xr:uid="{00000000-0005-0000-0000-00001A000000}"/>
    <cellStyle name="Normal_Sheet1 2" xfId="66" xr:uid="{62CB966D-764A-4441-912B-D72E5337D9F4}"/>
    <cellStyle name="Normal_SKUPNO" xfId="41" xr:uid="{00000000-0005-0000-0000-00001C000000}"/>
    <cellStyle name="Normal_TP044-0a" xfId="68" xr:uid="{EB7BD573-24EE-4BE6-8B4D-707FDC854E2D}"/>
    <cellStyle name="Normal_TP044-0a 2 2" xfId="69" xr:uid="{0DAD623D-C4C1-4571-BA23-48250BF8BCA8}"/>
    <cellStyle name="Percent" xfId="50" builtinId="5"/>
    <cellStyle name="Slog 1" xfId="14" xr:uid="{00000000-0005-0000-0000-00001E000000}"/>
    <cellStyle name="Valuta 2" xfId="15" xr:uid="{00000000-0005-0000-0000-00001F000000}"/>
    <cellStyle name="Vejica 10" xfId="51" xr:uid="{00000000-0005-0000-0000-000021000000}"/>
    <cellStyle name="Vejica 2" xfId="17" xr:uid="{00000000-0005-0000-0000-000022000000}"/>
    <cellStyle name="Vejica 2 2" xfId="18" xr:uid="{00000000-0005-0000-0000-000023000000}"/>
    <cellStyle name="Vejica 2 2 2" xfId="19" xr:uid="{00000000-0005-0000-0000-000024000000}"/>
    <cellStyle name="Vejica 2 2 2 2" xfId="44" xr:uid="{00000000-0005-0000-0000-000025000000}"/>
    <cellStyle name="Vejica 2 2 2 2 2" xfId="60" xr:uid="{00000000-0005-0000-0000-000026000000}"/>
    <cellStyle name="Vejica 2 2 3" xfId="34" xr:uid="{00000000-0005-0000-0000-000027000000}"/>
    <cellStyle name="Vejica 2 2 3 2" xfId="58" xr:uid="{00000000-0005-0000-0000-000028000000}"/>
    <cellStyle name="Vejica 2 2 3 2 2" xfId="63" xr:uid="{57D5BD4E-5AA0-4447-8A04-3817E994525E}"/>
    <cellStyle name="Vejica 2 3" xfId="20" xr:uid="{00000000-0005-0000-0000-000029000000}"/>
    <cellStyle name="Vejica 2 3 2" xfId="30" xr:uid="{00000000-0005-0000-0000-00002A000000}"/>
    <cellStyle name="Vejica 2 3 2 2" xfId="57" xr:uid="{00000000-0005-0000-0000-00002B000000}"/>
    <cellStyle name="Vejica 2 3 3" xfId="55" xr:uid="{00000000-0005-0000-0000-00002C000000}"/>
    <cellStyle name="Vejica 2 4" xfId="49" xr:uid="{00000000-0005-0000-0000-00002D000000}"/>
    <cellStyle name="Vejica 2_K115620_popis s predracunom_PZI" xfId="38" xr:uid="{00000000-0005-0000-0000-00002E000000}"/>
    <cellStyle name="Vejica 3" xfId="21" xr:uid="{00000000-0005-0000-0000-00002F000000}"/>
    <cellStyle name="Vejica 3 2" xfId="22" xr:uid="{00000000-0005-0000-0000-000030000000}"/>
    <cellStyle name="Vejica 3 2 2" xfId="35" xr:uid="{00000000-0005-0000-0000-000031000000}"/>
    <cellStyle name="Vejica 3 3" xfId="32" xr:uid="{00000000-0005-0000-0000-000032000000}"/>
    <cellStyle name="Vejica 3 4" xfId="53" xr:uid="{00000000-0005-0000-0000-000033000000}"/>
    <cellStyle name="Vejica 4" xfId="23" xr:uid="{00000000-0005-0000-0000-000034000000}"/>
    <cellStyle name="Vejica 4 2" xfId="24" xr:uid="{00000000-0005-0000-0000-000035000000}"/>
    <cellStyle name="Vejica 5" xfId="25" xr:uid="{00000000-0005-0000-0000-000036000000}"/>
    <cellStyle name="Vejica 5 2" xfId="56" xr:uid="{00000000-0005-0000-0000-000037000000}"/>
    <cellStyle name="Vejica 6" xfId="26" xr:uid="{00000000-0005-0000-0000-000038000000}"/>
    <cellStyle name="Vejica 7" xfId="40" xr:uid="{00000000-0005-0000-0000-000039000000}"/>
    <cellStyle name="Vejica 7 2" xfId="59" xr:uid="{00000000-0005-0000-0000-00003A000000}"/>
    <cellStyle name="Vejica_515-vodovod,popis" xfId="27" xr:uid="{00000000-0005-0000-0000-00003B000000}"/>
    <cellStyle name="Vejica_515-vodovod,popis 2" xfId="65" xr:uid="{6E8F216A-7FA2-4EF9-AF5B-D727DB191B56}"/>
    <cellStyle name="Vejica_popis-splošno-zun.ured" xfId="28" xr:uid="{00000000-0005-0000-0000-00003C000000}"/>
    <cellStyle name="Vejica_vodovod" xfId="29" xr:uid="{00000000-0005-0000-0000-00003D000000}"/>
  </cellStyles>
  <dxfs count="49">
    <dxf>
      <font>
        <b/>
        <i val="0"/>
        <condense val="0"/>
        <extend val="0"/>
      </font>
      <fill>
        <patternFill>
          <bgColor theme="0" tint="-0.24994659260841701"/>
        </patternFill>
      </fill>
    </dxf>
    <dxf>
      <fill>
        <patternFill>
          <bgColor indexed="44"/>
        </patternFill>
      </fill>
    </dxf>
    <dxf>
      <font>
        <b/>
        <i val="0"/>
        <condense val="0"/>
        <extend val="0"/>
      </font>
      <fill>
        <patternFill>
          <bgColor theme="0" tint="-0.24994659260841701"/>
        </patternFill>
      </fill>
    </dxf>
    <dxf>
      <fill>
        <patternFill>
          <bgColor indexed="44"/>
        </patternFill>
      </fill>
    </dxf>
    <dxf>
      <font>
        <b/>
        <i val="0"/>
        <condense val="0"/>
        <extend val="0"/>
      </font>
      <fill>
        <patternFill>
          <bgColor theme="0" tint="-0.24994659260841701"/>
        </patternFill>
      </fill>
    </dxf>
    <dxf>
      <fill>
        <patternFill>
          <bgColor indexed="44"/>
        </patternFill>
      </fill>
    </dxf>
    <dxf>
      <font>
        <b/>
        <i val="0"/>
        <condense val="0"/>
        <extend val="0"/>
      </font>
      <fill>
        <patternFill>
          <bgColor theme="0" tint="-0.24994659260841701"/>
        </patternFill>
      </fill>
    </dxf>
    <dxf>
      <fill>
        <patternFill>
          <bgColor indexed="44"/>
        </patternFill>
      </fill>
    </dxf>
    <dxf>
      <font>
        <b/>
        <i val="0"/>
        <condense val="0"/>
        <extend val="0"/>
      </font>
      <fill>
        <patternFill>
          <bgColor theme="0" tint="-0.24994659260841701"/>
        </patternFill>
      </fill>
    </dxf>
    <dxf>
      <fill>
        <patternFill>
          <bgColor indexed="44"/>
        </patternFill>
      </fill>
    </dxf>
    <dxf>
      <font>
        <b/>
        <i val="0"/>
        <condense val="0"/>
        <extend val="0"/>
      </font>
      <fill>
        <patternFill>
          <bgColor theme="0" tint="-0.24994659260841701"/>
        </patternFill>
      </fill>
    </dxf>
    <dxf>
      <fill>
        <patternFill>
          <bgColor indexed="44"/>
        </patternFill>
      </fill>
    </dxf>
    <dxf>
      <font>
        <b/>
        <i val="0"/>
        <condense val="0"/>
        <extend val="0"/>
      </font>
      <fill>
        <patternFill>
          <bgColor theme="0" tint="-0.24994659260841701"/>
        </patternFill>
      </fill>
    </dxf>
    <dxf>
      <fill>
        <patternFill>
          <bgColor indexed="44"/>
        </patternFill>
      </fill>
    </dxf>
    <dxf>
      <font>
        <b/>
        <i val="0"/>
        <condense val="0"/>
        <extend val="0"/>
      </font>
      <fill>
        <patternFill>
          <bgColor theme="0" tint="-0.24994659260841701"/>
        </patternFill>
      </fill>
    </dxf>
    <dxf>
      <fill>
        <patternFill>
          <bgColor indexed="44"/>
        </patternFill>
      </fill>
    </dxf>
    <dxf>
      <font>
        <b/>
        <i val="0"/>
        <condense val="0"/>
        <extend val="0"/>
      </font>
      <fill>
        <patternFill>
          <bgColor theme="0" tint="-0.24994659260841701"/>
        </patternFill>
      </fill>
    </dxf>
    <dxf>
      <fill>
        <patternFill>
          <bgColor indexed="44"/>
        </patternFill>
      </fill>
    </dxf>
    <dxf>
      <font>
        <b/>
        <i val="0"/>
        <condense val="0"/>
        <extend val="0"/>
      </font>
      <fill>
        <patternFill>
          <bgColor theme="0" tint="-0.24994659260841701"/>
        </patternFill>
      </fill>
    </dxf>
    <dxf>
      <fill>
        <patternFill>
          <bgColor indexed="44"/>
        </patternFill>
      </fill>
    </dxf>
    <dxf>
      <font>
        <b/>
        <i val="0"/>
        <condense val="0"/>
        <extend val="0"/>
      </font>
      <fill>
        <patternFill>
          <bgColor theme="0" tint="-0.24994659260841701"/>
        </patternFill>
      </fill>
    </dxf>
    <dxf>
      <fill>
        <patternFill>
          <bgColor indexed="44"/>
        </patternFill>
      </fill>
    </dxf>
    <dxf>
      <font>
        <b/>
        <i val="0"/>
        <condense val="0"/>
        <extend val="0"/>
      </font>
      <fill>
        <patternFill>
          <bgColor theme="0" tint="-0.24994659260841701"/>
        </patternFill>
      </fill>
    </dxf>
    <dxf>
      <fill>
        <patternFill>
          <bgColor indexed="44"/>
        </patternFill>
      </fill>
    </dxf>
    <dxf>
      <font>
        <b/>
        <i val="0"/>
        <condense val="0"/>
        <extend val="0"/>
      </font>
      <fill>
        <patternFill>
          <bgColor theme="0" tint="-0.24994659260841701"/>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b/>
        <i val="0"/>
        <condense val="0"/>
        <extend val="0"/>
      </font>
      <fill>
        <patternFill>
          <bgColor theme="0" tint="-0.24994659260841701"/>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ill>
        <patternFill>
          <bgColor indexed="44"/>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M49"/>
  <sheetViews>
    <sheetView view="pageBreakPreview" zoomScaleNormal="100" workbookViewId="0">
      <selection activeCell="D27" sqref="D27"/>
    </sheetView>
  </sheetViews>
  <sheetFormatPr defaultColWidth="9.1796875" defaultRowHeight="12.5"/>
  <cols>
    <col min="1" max="1" width="14" style="43" customWidth="1"/>
    <col min="2" max="2" width="9.26953125" style="43" customWidth="1"/>
    <col min="3" max="3" width="14.26953125" style="43" customWidth="1"/>
    <col min="4" max="6" width="9.1796875" style="43"/>
    <col min="7" max="7" width="17.81640625" style="43" customWidth="1"/>
    <col min="8" max="8" width="9.1796875" style="42"/>
    <col min="9" max="10" width="9.1796875" style="41"/>
    <col min="11" max="13" width="9.1796875" style="42"/>
    <col min="14" max="16384" width="9.1796875" style="43"/>
  </cols>
  <sheetData>
    <row r="3" spans="1:8" ht="18">
      <c r="A3" s="38"/>
      <c r="B3" s="39" t="s">
        <v>150</v>
      </c>
      <c r="C3" s="38"/>
      <c r="D3" s="38"/>
      <c r="E3" s="38"/>
      <c r="F3" s="38"/>
      <c r="G3" s="38"/>
      <c r="H3" s="40"/>
    </row>
    <row r="9" spans="1:8">
      <c r="B9" s="43" t="s">
        <v>228</v>
      </c>
      <c r="D9" s="43" t="s">
        <v>229</v>
      </c>
    </row>
    <row r="10" spans="1:8">
      <c r="D10" s="43" t="s">
        <v>230</v>
      </c>
    </row>
    <row r="11" spans="1:8">
      <c r="D11" s="43" t="s">
        <v>231</v>
      </c>
    </row>
    <row r="13" spans="1:8">
      <c r="B13" s="43" t="s">
        <v>0</v>
      </c>
      <c r="D13" s="43" t="s">
        <v>229</v>
      </c>
    </row>
    <row r="14" spans="1:8">
      <c r="D14" s="43" t="s">
        <v>230</v>
      </c>
    </row>
    <row r="15" spans="1:8">
      <c r="D15" s="43" t="s">
        <v>231</v>
      </c>
    </row>
    <row r="18" spans="2:7" ht="13">
      <c r="B18" s="43" t="s">
        <v>1</v>
      </c>
      <c r="D18" s="44" t="s">
        <v>9</v>
      </c>
      <c r="E18" s="45"/>
      <c r="F18" s="45"/>
      <c r="G18" s="45"/>
    </row>
    <row r="19" spans="2:7" ht="13">
      <c r="D19" s="46" t="s">
        <v>232</v>
      </c>
    </row>
    <row r="20" spans="2:7" ht="13">
      <c r="D20" s="46"/>
    </row>
    <row r="21" spans="2:7" ht="13">
      <c r="D21" s="46"/>
    </row>
    <row r="23" spans="2:7" ht="13">
      <c r="D23" s="47"/>
    </row>
    <row r="24" spans="2:7">
      <c r="B24" s="43" t="s">
        <v>2</v>
      </c>
      <c r="D24" s="43" t="s">
        <v>227</v>
      </c>
    </row>
    <row r="28" spans="2:7">
      <c r="B28" s="43" t="s">
        <v>3</v>
      </c>
      <c r="D28" s="43" t="s">
        <v>4</v>
      </c>
    </row>
    <row r="29" spans="2:7">
      <c r="D29" s="43" t="s">
        <v>5</v>
      </c>
    </row>
    <row r="30" spans="2:7">
      <c r="D30" s="43" t="s">
        <v>6</v>
      </c>
    </row>
    <row r="34" spans="1:13">
      <c r="B34" s="43" t="s">
        <v>7</v>
      </c>
      <c r="D34" s="48" t="s">
        <v>10</v>
      </c>
    </row>
    <row r="41" spans="1:13">
      <c r="B41" s="43" t="s">
        <v>217</v>
      </c>
      <c r="D41" s="43" t="s">
        <v>219</v>
      </c>
    </row>
    <row r="42" spans="1:13" s="51" customFormat="1">
      <c r="A42" s="43"/>
      <c r="B42" s="43"/>
      <c r="C42" s="43"/>
      <c r="D42" s="43" t="s">
        <v>158</v>
      </c>
      <c r="E42" s="43"/>
      <c r="F42" s="43"/>
      <c r="G42" s="43"/>
      <c r="H42" s="49"/>
      <c r="I42" s="50"/>
      <c r="J42" s="50"/>
      <c r="K42" s="49"/>
      <c r="L42" s="49"/>
      <c r="M42" s="49"/>
    </row>
    <row r="43" spans="1:13" s="51" customFormat="1">
      <c r="A43" s="43"/>
      <c r="B43" s="43"/>
      <c r="C43" s="43"/>
      <c r="D43" s="43"/>
      <c r="E43" s="43"/>
      <c r="F43" s="43"/>
      <c r="G43" s="43"/>
      <c r="H43" s="49"/>
      <c r="I43" s="50"/>
      <c r="J43" s="50"/>
      <c r="K43" s="49"/>
      <c r="L43" s="49"/>
      <c r="M43" s="49"/>
    </row>
    <row r="49" spans="2:4">
      <c r="B49" s="43" t="s">
        <v>8</v>
      </c>
      <c r="D49" s="43" t="s">
        <v>354</v>
      </c>
    </row>
  </sheetData>
  <phoneticPr fontId="18" type="noConversion"/>
  <pageMargins left="0.98425196850393704" right="0.39370078740157483" top="0.98425196850393704" bottom="0.98425196850393704" header="0" footer="0"/>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71495-D04B-4517-9637-CA49D7F1A5F9}">
  <dimension ref="A1:J374"/>
  <sheetViews>
    <sheetView showZeros="0" view="pageBreakPreview" topLeftCell="A61" zoomScaleNormal="100" workbookViewId="0">
      <selection activeCell="E61" sqref="E1:E1048576"/>
    </sheetView>
  </sheetViews>
  <sheetFormatPr defaultColWidth="9.1796875" defaultRowHeight="12.5"/>
  <cols>
    <col min="1" max="1" width="5.81640625" style="456" customWidth="1"/>
    <col min="2" max="2" width="46.54296875" style="457" customWidth="1"/>
    <col min="3" max="3" width="6" style="277" customWidth="1"/>
    <col min="4" max="4" width="8.1796875" style="427" customWidth="1"/>
    <col min="5" max="5" width="9.453125" style="657" customWidth="1"/>
    <col min="6" max="6" width="13.26953125" style="424" customWidth="1"/>
    <col min="7" max="7" width="9.1796875" style="54"/>
    <col min="8" max="8" width="26.453125" style="54" customWidth="1"/>
    <col min="9" max="16384" width="9.1796875" style="54"/>
  </cols>
  <sheetData>
    <row r="1" spans="1:8" ht="14">
      <c r="A1" s="458" t="s">
        <v>54</v>
      </c>
      <c r="B1" s="410" t="s">
        <v>302</v>
      </c>
      <c r="C1" s="411"/>
      <c r="D1" s="180"/>
      <c r="E1" s="653"/>
      <c r="F1" s="412"/>
    </row>
    <row r="2" spans="1:8" ht="13">
      <c r="A2" s="413"/>
      <c r="B2" s="414"/>
      <c r="C2" s="411"/>
      <c r="D2" s="180"/>
      <c r="E2" s="653"/>
      <c r="F2" s="412"/>
    </row>
    <row r="3" spans="1:8" s="110" customFormat="1">
      <c r="A3" s="265" t="s">
        <v>16</v>
      </c>
      <c r="B3" s="105" t="s">
        <v>26</v>
      </c>
      <c r="C3" s="106" t="s">
        <v>17</v>
      </c>
      <c r="D3" s="107" t="s">
        <v>18</v>
      </c>
      <c r="E3" s="614" t="s">
        <v>19</v>
      </c>
      <c r="F3" s="158" t="s">
        <v>27</v>
      </c>
    </row>
    <row r="4" spans="1:8">
      <c r="A4" s="111"/>
      <c r="B4" s="112"/>
      <c r="C4" s="113"/>
      <c r="D4" s="114"/>
      <c r="E4" s="654"/>
      <c r="F4" s="415"/>
    </row>
    <row r="5" spans="1:8" ht="13">
      <c r="A5" s="416" t="s">
        <v>20</v>
      </c>
      <c r="B5" s="414" t="s">
        <v>61</v>
      </c>
      <c r="C5" s="417"/>
      <c r="D5" s="418"/>
      <c r="E5" s="655"/>
      <c r="F5" s="419"/>
    </row>
    <row r="6" spans="1:8">
      <c r="A6" s="111"/>
      <c r="B6" s="112"/>
      <c r="C6" s="113"/>
      <c r="D6" s="114"/>
      <c r="E6" s="654"/>
      <c r="F6" s="415"/>
    </row>
    <row r="7" spans="1:8" ht="14.5">
      <c r="A7" s="90">
        <f>COUNT($A$1:A6)+1</f>
        <v>1</v>
      </c>
      <c r="B7" s="420" t="s">
        <v>73</v>
      </c>
      <c r="C7" s="421" t="s">
        <v>47</v>
      </c>
      <c r="D7" s="422">
        <v>162</v>
      </c>
      <c r="E7" s="656"/>
      <c r="F7" s="424">
        <f>D7*E7</f>
        <v>0</v>
      </c>
      <c r="G7" s="425"/>
    </row>
    <row r="8" spans="1:8">
      <c r="A8" s="90"/>
      <c r="B8" s="266"/>
      <c r="C8" s="421"/>
      <c r="D8" s="422"/>
      <c r="E8" s="655"/>
      <c r="F8" s="424">
        <f t="shared" ref="F8:F29" si="0">D8*E8</f>
        <v>0</v>
      </c>
    </row>
    <row r="9" spans="1:8">
      <c r="A9" s="90">
        <f>COUNT($A$1:A8)+1</f>
        <v>2</v>
      </c>
      <c r="B9" s="266" t="s">
        <v>168</v>
      </c>
      <c r="C9" s="421" t="s">
        <v>12</v>
      </c>
      <c r="D9" s="422">
        <v>8</v>
      </c>
      <c r="E9" s="656"/>
      <c r="F9" s="424">
        <f t="shared" si="0"/>
        <v>0</v>
      </c>
    </row>
    <row r="10" spans="1:8" s="127" customFormat="1">
      <c r="A10" s="178"/>
      <c r="B10" s="266"/>
      <c r="C10" s="421"/>
      <c r="D10" s="128"/>
      <c r="E10" s="604"/>
      <c r="F10" s="122">
        <f>D10*E10</f>
        <v>0</v>
      </c>
      <c r="G10" s="141"/>
    </row>
    <row r="11" spans="1:8" s="127" customFormat="1" ht="50">
      <c r="A11" s="178">
        <f>COUNT($A$1:A10)+1</f>
        <v>3</v>
      </c>
      <c r="B11" s="266" t="s">
        <v>169</v>
      </c>
      <c r="C11" s="126" t="s">
        <v>28</v>
      </c>
      <c r="D11" s="93">
        <v>1</v>
      </c>
      <c r="E11" s="606"/>
      <c r="F11" s="141">
        <f>D11*E11</f>
        <v>0</v>
      </c>
      <c r="G11" s="141"/>
    </row>
    <row r="12" spans="1:8">
      <c r="A12" s="90"/>
      <c r="B12" s="426"/>
      <c r="E12" s="656"/>
      <c r="F12" s="424">
        <f t="shared" si="0"/>
        <v>0</v>
      </c>
    </row>
    <row r="13" spans="1:8" ht="87.5">
      <c r="A13" s="90">
        <f>COUNT($A$1:A12)+1</f>
        <v>4</v>
      </c>
      <c r="B13" s="125" t="s">
        <v>170</v>
      </c>
      <c r="C13" s="129" t="s">
        <v>45</v>
      </c>
      <c r="D13" s="126">
        <v>365</v>
      </c>
      <c r="E13" s="608"/>
      <c r="F13" s="424">
        <f t="shared" si="0"/>
        <v>0</v>
      </c>
    </row>
    <row r="14" spans="1:8">
      <c r="A14" s="90"/>
      <c r="B14" s="125"/>
      <c r="C14" s="129"/>
      <c r="D14" s="126"/>
      <c r="E14" s="608"/>
      <c r="F14" s="424">
        <f t="shared" si="0"/>
        <v>0</v>
      </c>
    </row>
    <row r="15" spans="1:8" ht="25">
      <c r="A15" s="90">
        <f>COUNT($A$1:A14)+1</f>
        <v>5</v>
      </c>
      <c r="B15" s="428" t="s">
        <v>63</v>
      </c>
      <c r="C15" s="129" t="s">
        <v>45</v>
      </c>
      <c r="D15" s="427">
        <v>5</v>
      </c>
      <c r="F15" s="424">
        <f t="shared" si="0"/>
        <v>0</v>
      </c>
    </row>
    <row r="16" spans="1:8" s="191" customFormat="1">
      <c r="A16" s="90"/>
      <c r="B16" s="271"/>
      <c r="C16" s="285"/>
      <c r="D16" s="286"/>
      <c r="E16" s="633"/>
      <c r="F16" s="424">
        <f t="shared" si="0"/>
        <v>0</v>
      </c>
      <c r="H16" s="197"/>
    </row>
    <row r="17" spans="1:8" ht="37.5">
      <c r="A17" s="90">
        <f>COUNT($A$1:A16)+1</f>
        <v>6</v>
      </c>
      <c r="B17" s="429" t="s">
        <v>106</v>
      </c>
      <c r="C17" s="277" t="s">
        <v>46</v>
      </c>
      <c r="D17" s="427">
        <v>130</v>
      </c>
      <c r="F17" s="424">
        <f t="shared" si="0"/>
        <v>0</v>
      </c>
    </row>
    <row r="18" spans="1:8">
      <c r="A18" s="90"/>
      <c r="B18" s="430"/>
      <c r="D18" s="431"/>
      <c r="F18" s="424">
        <f t="shared" si="0"/>
        <v>0</v>
      </c>
    </row>
    <row r="19" spans="1:8" ht="37.5">
      <c r="A19" s="90">
        <f>COUNT($A$1:A18)+1</f>
        <v>7</v>
      </c>
      <c r="B19" s="432" t="s">
        <v>64</v>
      </c>
      <c r="C19" s="129" t="s">
        <v>45</v>
      </c>
      <c r="D19" s="433">
        <v>14</v>
      </c>
      <c r="F19" s="424">
        <f t="shared" si="0"/>
        <v>0</v>
      </c>
    </row>
    <row r="20" spans="1:8">
      <c r="A20" s="90"/>
      <c r="B20" s="432"/>
      <c r="D20" s="431"/>
      <c r="F20" s="424">
        <f t="shared" si="0"/>
        <v>0</v>
      </c>
    </row>
    <row r="21" spans="1:8" ht="50">
      <c r="A21" s="90">
        <f>COUNT($A$1:A20)+1</f>
        <v>8</v>
      </c>
      <c r="B21" s="428" t="s">
        <v>171</v>
      </c>
      <c r="C21" s="129" t="s">
        <v>45</v>
      </c>
      <c r="D21" s="427">
        <v>73</v>
      </c>
      <c r="F21" s="424">
        <f t="shared" si="0"/>
        <v>0</v>
      </c>
    </row>
    <row r="22" spans="1:8">
      <c r="A22" s="90"/>
      <c r="B22" s="428"/>
      <c r="D22" s="180"/>
      <c r="E22" s="653"/>
      <c r="F22" s="424">
        <f t="shared" si="0"/>
        <v>0</v>
      </c>
    </row>
    <row r="23" spans="1:8" s="191" customFormat="1" ht="62.5">
      <c r="A23" s="90">
        <f>COUNT($A$1:A22)+1</f>
        <v>9</v>
      </c>
      <c r="B23" s="428" t="s">
        <v>172</v>
      </c>
      <c r="C23" s="129" t="s">
        <v>45</v>
      </c>
      <c r="D23" s="119">
        <v>317</v>
      </c>
      <c r="E23" s="629"/>
      <c r="F23" s="424">
        <f t="shared" si="0"/>
        <v>0</v>
      </c>
      <c r="H23" s="197"/>
    </row>
    <row r="24" spans="1:8" s="191" customFormat="1">
      <c r="A24" s="90"/>
      <c r="B24" s="271"/>
      <c r="C24" s="129"/>
      <c r="D24" s="119"/>
      <c r="E24" s="629"/>
      <c r="F24" s="424">
        <f t="shared" si="0"/>
        <v>0</v>
      </c>
      <c r="H24" s="197"/>
    </row>
    <row r="25" spans="1:8" ht="38.25" customHeight="1">
      <c r="A25" s="90">
        <f>COUNT($A$1:A24)+1</f>
        <v>10</v>
      </c>
      <c r="B25" s="125" t="s">
        <v>39</v>
      </c>
      <c r="C25" s="129" t="s">
        <v>45</v>
      </c>
      <c r="D25" s="126">
        <v>48</v>
      </c>
      <c r="E25" s="608"/>
      <c r="F25" s="424">
        <f t="shared" si="0"/>
        <v>0</v>
      </c>
    </row>
    <row r="26" spans="1:8" s="191" customFormat="1">
      <c r="A26" s="90"/>
      <c r="B26" s="266"/>
      <c r="C26" s="119"/>
      <c r="D26" s="126"/>
      <c r="E26" s="628"/>
      <c r="F26" s="424">
        <f t="shared" si="0"/>
        <v>0</v>
      </c>
    </row>
    <row r="27" spans="1:8" s="438" customFormat="1" ht="38.25" customHeight="1">
      <c r="A27" s="321">
        <f>COUNT($A$1:A26)+1</f>
        <v>11</v>
      </c>
      <c r="B27" s="132" t="s">
        <v>72</v>
      </c>
      <c r="C27" s="129" t="s">
        <v>12</v>
      </c>
      <c r="D27" s="437">
        <v>7</v>
      </c>
      <c r="E27" s="659"/>
      <c r="F27" s="424">
        <f t="shared" si="0"/>
        <v>0</v>
      </c>
      <c r="H27" s="109"/>
    </row>
    <row r="28" spans="1:8" s="438" customFormat="1" ht="12.75" customHeight="1">
      <c r="A28" s="90"/>
      <c r="B28" s="132"/>
      <c r="C28" s="434"/>
      <c r="D28" s="439"/>
      <c r="E28" s="608"/>
      <c r="F28" s="424">
        <f t="shared" si="0"/>
        <v>0</v>
      </c>
      <c r="H28" s="109"/>
    </row>
    <row r="29" spans="1:8" s="76" customFormat="1" ht="25.5" customHeight="1">
      <c r="A29" s="90">
        <f>COUNT($A$1:A28)+1</f>
        <v>12</v>
      </c>
      <c r="B29" s="188" t="s">
        <v>75</v>
      </c>
      <c r="C29" s="434" t="s">
        <v>12</v>
      </c>
      <c r="D29" s="119">
        <v>5</v>
      </c>
      <c r="E29" s="622"/>
      <c r="F29" s="424">
        <f t="shared" si="0"/>
        <v>0</v>
      </c>
    </row>
    <row r="30" spans="1:8" s="191" customFormat="1">
      <c r="A30" s="90"/>
      <c r="B30" s="440"/>
      <c r="C30" s="270"/>
      <c r="D30" s="119"/>
      <c r="E30" s="629"/>
      <c r="F30" s="197"/>
      <c r="H30" s="110"/>
    </row>
    <row r="31" spans="1:8" ht="13">
      <c r="A31" s="90"/>
      <c r="B31" s="136"/>
      <c r="C31" s="77"/>
      <c r="D31" s="441"/>
      <c r="E31" s="616" t="s">
        <v>83</v>
      </c>
      <c r="F31" s="155">
        <f>SUM(F7:F30)</f>
        <v>0</v>
      </c>
    </row>
    <row r="32" spans="1:8" s="438" customFormat="1">
      <c r="A32" s="90"/>
      <c r="B32" s="271"/>
      <c r="C32" s="434"/>
      <c r="D32" s="439"/>
      <c r="E32" s="616"/>
      <c r="F32" s="162"/>
      <c r="H32" s="109"/>
    </row>
    <row r="33" spans="1:10" ht="13">
      <c r="A33" s="416" t="s">
        <v>21</v>
      </c>
      <c r="B33" s="414" t="s">
        <v>82</v>
      </c>
      <c r="C33" s="417"/>
      <c r="D33" s="418"/>
      <c r="E33" s="655"/>
      <c r="F33" s="419"/>
    </row>
    <row r="34" spans="1:10" s="438" customFormat="1" ht="13.5" customHeight="1">
      <c r="A34" s="90"/>
      <c r="B34" s="271"/>
      <c r="C34" s="434"/>
      <c r="D34" s="439"/>
      <c r="E34" s="616"/>
      <c r="F34" s="162"/>
      <c r="H34" s="109"/>
    </row>
    <row r="35" spans="1:10" s="333" customFormat="1" ht="89.5">
      <c r="A35" s="90">
        <f>COUNT($A$1:A34)+1</f>
        <v>13</v>
      </c>
      <c r="B35" s="74" t="s">
        <v>174</v>
      </c>
      <c r="C35" s="442" t="s">
        <v>47</v>
      </c>
      <c r="D35" s="443">
        <v>162</v>
      </c>
      <c r="E35" s="660"/>
      <c r="F35" s="444">
        <f>D35*E35</f>
        <v>0</v>
      </c>
    </row>
    <row r="36" spans="1:10" s="333" customFormat="1">
      <c r="A36" s="90"/>
      <c r="B36" s="74"/>
      <c r="C36" s="442"/>
      <c r="D36" s="443"/>
      <c r="E36" s="660"/>
      <c r="F36" s="444"/>
    </row>
    <row r="37" spans="1:10" s="333" customFormat="1" ht="25">
      <c r="A37" s="90">
        <f>COUNT($A$1:A35)+1</f>
        <v>14</v>
      </c>
      <c r="B37" s="74" t="s">
        <v>329</v>
      </c>
      <c r="C37" s="442" t="s">
        <v>47</v>
      </c>
      <c r="D37" s="443">
        <v>10</v>
      </c>
      <c r="E37" s="660"/>
      <c r="F37" s="444">
        <f>D37*E37</f>
        <v>0</v>
      </c>
    </row>
    <row r="38" spans="1:10" s="333" customFormat="1">
      <c r="A38" s="90"/>
      <c r="D38" s="443"/>
      <c r="E38" s="661"/>
    </row>
    <row r="39" spans="1:10" s="333" customFormat="1" ht="25">
      <c r="A39" s="90">
        <f>COUNT($A$1:A37)+1</f>
        <v>15</v>
      </c>
      <c r="B39" s="164" t="s">
        <v>331</v>
      </c>
      <c r="C39" s="126" t="s">
        <v>47</v>
      </c>
      <c r="D39" s="443">
        <v>138</v>
      </c>
      <c r="E39" s="662"/>
      <c r="F39" s="363">
        <f>D39*E39</f>
        <v>0</v>
      </c>
    </row>
    <row r="40" spans="1:10" s="333" customFormat="1">
      <c r="A40" s="90"/>
      <c r="B40" s="445"/>
      <c r="C40" s="442"/>
      <c r="D40" s="443"/>
      <c r="E40" s="662"/>
      <c r="F40" s="446"/>
    </row>
    <row r="41" spans="1:10" s="333" customFormat="1" ht="50">
      <c r="A41" s="90">
        <f>COUNT($A$1:A39)+1</f>
        <v>16</v>
      </c>
      <c r="B41" s="164" t="s">
        <v>332</v>
      </c>
      <c r="C41" s="126" t="s">
        <v>47</v>
      </c>
      <c r="D41" s="443">
        <v>138</v>
      </c>
      <c r="E41" s="662"/>
      <c r="F41" s="363">
        <f>D41*E41</f>
        <v>0</v>
      </c>
    </row>
    <row r="42" spans="1:10" s="333" customFormat="1">
      <c r="A42" s="90"/>
      <c r="B42" s="74"/>
      <c r="C42" s="442"/>
      <c r="D42" s="443"/>
      <c r="E42" s="660"/>
      <c r="F42" s="444"/>
    </row>
    <row r="43" spans="1:10" s="333" customFormat="1" ht="37.5">
      <c r="A43" s="321">
        <f>COUNT($A$1:A41)+1</f>
        <v>17</v>
      </c>
      <c r="B43" s="357" t="s">
        <v>175</v>
      </c>
      <c r="C43" s="442"/>
      <c r="D43" s="443"/>
      <c r="E43" s="660"/>
      <c r="F43" s="444">
        <f>D43*E43</f>
        <v>0</v>
      </c>
      <c r="G43" s="322"/>
      <c r="H43" s="110"/>
    </row>
    <row r="44" spans="1:10" s="333" customFormat="1">
      <c r="A44" s="321"/>
      <c r="B44" s="343"/>
      <c r="C44" s="92"/>
      <c r="D44" s="443"/>
      <c r="E44" s="663"/>
      <c r="F44" s="130"/>
      <c r="H44" s="447"/>
      <c r="I44" s="109"/>
    </row>
    <row r="45" spans="1:10" s="333" customFormat="1">
      <c r="A45" s="321"/>
      <c r="B45" s="447" t="s">
        <v>311</v>
      </c>
      <c r="C45" s="442" t="s">
        <v>12</v>
      </c>
      <c r="D45" s="443">
        <v>2</v>
      </c>
      <c r="E45" s="660"/>
      <c r="F45" s="130">
        <f t="shared" ref="F45:F49" si="1">D45*E45</f>
        <v>0</v>
      </c>
      <c r="H45" s="447"/>
      <c r="I45" s="109"/>
      <c r="J45" s="110"/>
    </row>
    <row r="46" spans="1:10" s="333" customFormat="1">
      <c r="A46" s="321"/>
      <c r="B46" s="447" t="s">
        <v>313</v>
      </c>
      <c r="C46" s="442" t="s">
        <v>12</v>
      </c>
      <c r="D46" s="443">
        <v>1</v>
      </c>
      <c r="E46" s="660"/>
      <c r="F46" s="130">
        <f t="shared" ref="F46:F48" si="2">D46*E46</f>
        <v>0</v>
      </c>
      <c r="H46" s="447"/>
      <c r="I46" s="109"/>
      <c r="J46" s="110"/>
    </row>
    <row r="47" spans="1:10" s="333" customFormat="1">
      <c r="A47" s="321"/>
      <c r="B47" s="447" t="s">
        <v>316</v>
      </c>
      <c r="C47" s="442" t="s">
        <v>12</v>
      </c>
      <c r="D47" s="443">
        <v>2</v>
      </c>
      <c r="E47" s="660"/>
      <c r="F47" s="130">
        <f t="shared" si="2"/>
        <v>0</v>
      </c>
      <c r="H47" s="447"/>
      <c r="I47" s="109"/>
      <c r="J47" s="110"/>
    </row>
    <row r="48" spans="1:10" s="333" customFormat="1">
      <c r="A48" s="321"/>
      <c r="B48" s="447" t="s">
        <v>333</v>
      </c>
      <c r="C48" s="442" t="s">
        <v>12</v>
      </c>
      <c r="D48" s="443">
        <v>2</v>
      </c>
      <c r="E48" s="660"/>
      <c r="F48" s="130">
        <f t="shared" si="2"/>
        <v>0</v>
      </c>
      <c r="H48" s="447"/>
      <c r="I48" s="109"/>
      <c r="J48" s="110"/>
    </row>
    <row r="49" spans="1:9" s="333" customFormat="1">
      <c r="A49" s="321"/>
      <c r="B49" s="343" t="s">
        <v>321</v>
      </c>
      <c r="C49" s="92" t="s">
        <v>12</v>
      </c>
      <c r="D49" s="443">
        <v>4</v>
      </c>
      <c r="E49" s="663"/>
      <c r="F49" s="130">
        <f t="shared" si="1"/>
        <v>0</v>
      </c>
    </row>
    <row r="50" spans="1:9" s="333" customFormat="1">
      <c r="A50" s="321"/>
      <c r="B50" s="343"/>
      <c r="C50" s="92"/>
      <c r="D50" s="443"/>
      <c r="E50" s="663"/>
      <c r="F50" s="130"/>
      <c r="G50" s="447"/>
      <c r="H50" s="447"/>
      <c r="I50" s="110"/>
    </row>
    <row r="51" spans="1:9" s="333" customFormat="1" ht="192" customHeight="1">
      <c r="A51" s="90">
        <f>COUNT($A$1:B50)+1</f>
        <v>18</v>
      </c>
      <c r="B51" s="164" t="s">
        <v>306</v>
      </c>
      <c r="C51" s="442" t="s">
        <v>12</v>
      </c>
      <c r="D51" s="443">
        <v>2</v>
      </c>
      <c r="E51" s="660"/>
      <c r="F51" s="444">
        <f>D51*E51</f>
        <v>0</v>
      </c>
      <c r="G51" s="447"/>
    </row>
    <row r="52" spans="1:9" s="333" customFormat="1">
      <c r="A52" s="321"/>
      <c r="C52" s="442"/>
      <c r="D52" s="443"/>
      <c r="E52" s="660"/>
      <c r="F52" s="444"/>
      <c r="G52" s="447"/>
      <c r="H52" s="447"/>
      <c r="I52" s="110"/>
    </row>
    <row r="53" spans="1:9" s="333" customFormat="1" ht="87.5">
      <c r="A53" s="90">
        <f>COUNT($A$1:B52)+1</f>
        <v>19</v>
      </c>
      <c r="B53" s="164" t="s">
        <v>177</v>
      </c>
      <c r="C53" s="442" t="s">
        <v>12</v>
      </c>
      <c r="D53" s="443">
        <v>15</v>
      </c>
      <c r="E53" s="660"/>
      <c r="F53" s="444">
        <f>D53*E53</f>
        <v>0</v>
      </c>
      <c r="G53" s="447"/>
      <c r="H53" s="447"/>
      <c r="I53" s="110"/>
    </row>
    <row r="54" spans="1:9" s="333" customFormat="1">
      <c r="A54" s="321"/>
      <c r="B54" s="343"/>
      <c r="C54" s="92"/>
      <c r="D54" s="443"/>
      <c r="E54" s="663"/>
      <c r="F54" s="130"/>
      <c r="G54" s="447"/>
      <c r="H54" s="447"/>
      <c r="I54" s="110"/>
    </row>
    <row r="55" spans="1:9" s="333" customFormat="1" ht="88.5" customHeight="1">
      <c r="A55" s="90">
        <f>COUNT($A$1:B54)+1</f>
        <v>20</v>
      </c>
      <c r="B55" s="164" t="s">
        <v>178</v>
      </c>
      <c r="E55" s="661"/>
      <c r="G55" s="447"/>
      <c r="H55" s="447"/>
      <c r="I55" s="110"/>
    </row>
    <row r="56" spans="1:9" s="333" customFormat="1">
      <c r="A56" s="90"/>
      <c r="B56" s="372" t="s">
        <v>320</v>
      </c>
      <c r="C56" s="442" t="s">
        <v>12</v>
      </c>
      <c r="D56" s="443">
        <v>2</v>
      </c>
      <c r="E56" s="660"/>
      <c r="F56" s="444">
        <f>D56*E56</f>
        <v>0</v>
      </c>
      <c r="G56" s="447"/>
      <c r="H56" s="110"/>
    </row>
    <row r="57" spans="1:9" s="333" customFormat="1">
      <c r="A57" s="321"/>
      <c r="B57" s="59"/>
      <c r="C57" s="442"/>
      <c r="D57" s="443"/>
      <c r="E57" s="660"/>
      <c r="F57" s="444"/>
    </row>
    <row r="58" spans="1:9" s="333" customFormat="1" ht="62.5">
      <c r="A58" s="90">
        <f>COUNT($A$1:B57)+1</f>
        <v>21</v>
      </c>
      <c r="B58" s="404" t="s">
        <v>326</v>
      </c>
      <c r="C58" s="442" t="s">
        <v>12</v>
      </c>
      <c r="D58" s="448">
        <v>13</v>
      </c>
      <c r="E58" s="660"/>
      <c r="F58" s="444">
        <f>D58*E58</f>
        <v>0</v>
      </c>
    </row>
    <row r="59" spans="1:9" s="333" customFormat="1">
      <c r="A59" s="90"/>
      <c r="B59" s="372"/>
      <c r="C59" s="442"/>
      <c r="D59" s="443"/>
      <c r="E59" s="660"/>
      <c r="F59" s="444"/>
      <c r="G59" s="447"/>
      <c r="H59" s="110"/>
    </row>
    <row r="60" spans="1:9" s="333" customFormat="1" ht="37.5">
      <c r="A60" s="321">
        <f>COUNT($A$1:A59)+1</f>
        <v>22</v>
      </c>
      <c r="B60" s="59" t="s">
        <v>179</v>
      </c>
      <c r="C60" s="442" t="s">
        <v>47</v>
      </c>
      <c r="D60" s="443">
        <f>D35+D37+D41</f>
        <v>310</v>
      </c>
      <c r="E60" s="660"/>
      <c r="F60" s="444">
        <f>+D60*E60</f>
        <v>0</v>
      </c>
    </row>
    <row r="61" spans="1:9" s="333" customFormat="1">
      <c r="A61" s="321"/>
      <c r="B61" s="59"/>
      <c r="C61" s="442"/>
      <c r="D61" s="443"/>
      <c r="E61" s="660"/>
      <c r="F61" s="444"/>
    </row>
    <row r="62" spans="1:9" s="333" customFormat="1" ht="37.5">
      <c r="A62" s="321">
        <f>COUNT($A$1:A60)+1</f>
        <v>23</v>
      </c>
      <c r="B62" s="59" t="s">
        <v>180</v>
      </c>
      <c r="C62" s="442" t="s">
        <v>181</v>
      </c>
      <c r="D62" s="443">
        <v>5</v>
      </c>
      <c r="E62" s="660"/>
      <c r="F62" s="444">
        <f>SUM(F35:F60)*D62/100</f>
        <v>0</v>
      </c>
    </row>
    <row r="63" spans="1:9" s="322" customFormat="1" ht="13">
      <c r="A63" s="90"/>
      <c r="B63" s="342"/>
      <c r="C63" s="344"/>
      <c r="D63" s="119"/>
      <c r="E63" s="4"/>
      <c r="F63" s="363"/>
    </row>
    <row r="64" spans="1:9" s="322" customFormat="1" ht="13">
      <c r="A64" s="90"/>
      <c r="B64" s="450"/>
      <c r="C64" s="92"/>
      <c r="D64" s="119"/>
      <c r="E64" s="608" t="s">
        <v>94</v>
      </c>
      <c r="F64" s="451">
        <f>SUM(F35:F63)</f>
        <v>0</v>
      </c>
    </row>
    <row r="65" spans="1:6" s="322" customFormat="1">
      <c r="A65" s="90"/>
      <c r="B65" s="372"/>
      <c r="C65" s="452"/>
      <c r="D65" s="119"/>
      <c r="E65" s="4"/>
      <c r="F65" s="363"/>
    </row>
    <row r="66" spans="1:6" s="322" customFormat="1" ht="13">
      <c r="A66" s="416" t="s">
        <v>22</v>
      </c>
      <c r="B66" s="91" t="s">
        <v>84</v>
      </c>
      <c r="C66" s="452"/>
      <c r="D66" s="119"/>
      <c r="E66" s="4"/>
      <c r="F66" s="363"/>
    </row>
    <row r="67" spans="1:6" s="322" customFormat="1" ht="13">
      <c r="A67" s="90"/>
      <c r="B67" s="91"/>
      <c r="C67" s="452"/>
      <c r="D67" s="119"/>
      <c r="E67" s="4"/>
      <c r="F67" s="363"/>
    </row>
    <row r="68" spans="1:6" s="333" customFormat="1" ht="25">
      <c r="A68" s="321">
        <f>COUNT($A$1:A67)+1</f>
        <v>24</v>
      </c>
      <c r="B68" s="357" t="s">
        <v>182</v>
      </c>
      <c r="C68" s="442" t="s">
        <v>47</v>
      </c>
      <c r="D68" s="443">
        <f>D35</f>
        <v>162</v>
      </c>
      <c r="E68" s="660"/>
      <c r="F68" s="444">
        <f>+D68*E68</f>
        <v>0</v>
      </c>
    </row>
    <row r="69" spans="1:6" s="333" customFormat="1">
      <c r="A69" s="321"/>
      <c r="B69" s="357"/>
      <c r="C69" s="442"/>
      <c r="D69" s="443"/>
      <c r="E69" s="660"/>
      <c r="F69" s="444"/>
    </row>
    <row r="70" spans="1:6" s="333" customFormat="1" ht="62.5">
      <c r="A70" s="321">
        <f>COUNT($A$1:A68)+1</f>
        <v>25</v>
      </c>
      <c r="B70" s="454" t="s">
        <v>327</v>
      </c>
      <c r="C70" s="92" t="s">
        <v>12</v>
      </c>
      <c r="D70" s="126">
        <v>5</v>
      </c>
      <c r="E70" s="608"/>
      <c r="F70" s="130">
        <f>+D70*E70</f>
        <v>0</v>
      </c>
    </row>
    <row r="71" spans="1:6" s="333" customFormat="1">
      <c r="A71" s="321"/>
      <c r="B71" s="454"/>
      <c r="C71" s="92"/>
      <c r="D71" s="126"/>
      <c r="E71" s="608"/>
      <c r="F71" s="130"/>
    </row>
    <row r="72" spans="1:6" s="333" customFormat="1" ht="50">
      <c r="A72" s="321">
        <f>COUNT($A$1:A70)+1</f>
        <v>26</v>
      </c>
      <c r="B72" s="357" t="s">
        <v>183</v>
      </c>
      <c r="C72" s="442" t="s">
        <v>12</v>
      </c>
      <c r="D72" s="443">
        <v>3</v>
      </c>
      <c r="E72" s="660"/>
      <c r="F72" s="444">
        <f>D72*E72</f>
        <v>0</v>
      </c>
    </row>
    <row r="73" spans="1:6" s="333" customFormat="1">
      <c r="A73" s="321"/>
      <c r="B73" s="357"/>
      <c r="C73" s="442"/>
      <c r="D73" s="443"/>
      <c r="E73" s="660"/>
      <c r="F73" s="444">
        <f>D73*E73</f>
        <v>0</v>
      </c>
    </row>
    <row r="74" spans="1:6" s="333" customFormat="1" ht="38.25" customHeight="1">
      <c r="A74" s="321">
        <f>COUNT($A$1:A73)+1</f>
        <v>27</v>
      </c>
      <c r="B74" s="357" t="s">
        <v>95</v>
      </c>
      <c r="C74" s="442" t="s">
        <v>47</v>
      </c>
      <c r="D74" s="443">
        <f>D68</f>
        <v>162</v>
      </c>
      <c r="E74" s="660"/>
      <c r="F74" s="444">
        <f>D74*E74</f>
        <v>0</v>
      </c>
    </row>
    <row r="75" spans="1:6" s="333" customFormat="1">
      <c r="A75" s="185"/>
      <c r="B75" s="314"/>
      <c r="C75" s="442"/>
      <c r="D75" s="443"/>
      <c r="E75" s="660"/>
      <c r="F75" s="444"/>
    </row>
    <row r="76" spans="1:6" s="333" customFormat="1" ht="25">
      <c r="A76" s="321">
        <f>COUNT($A$1:A75)+1</f>
        <v>28</v>
      </c>
      <c r="B76" s="357" t="s">
        <v>184</v>
      </c>
      <c r="C76" s="442" t="s">
        <v>47</v>
      </c>
      <c r="D76" s="443">
        <f>D68</f>
        <v>162</v>
      </c>
      <c r="E76" s="660"/>
      <c r="F76" s="444">
        <f>D76*E76</f>
        <v>0</v>
      </c>
    </row>
    <row r="77" spans="1:6" s="333" customFormat="1">
      <c r="A77" s="321"/>
      <c r="B77" s="357"/>
      <c r="C77" s="92"/>
      <c r="D77" s="455"/>
      <c r="E77" s="608"/>
      <c r="F77" s="130"/>
    </row>
    <row r="78" spans="1:6" s="322" customFormat="1">
      <c r="A78" s="90"/>
      <c r="B78" s="357"/>
      <c r="C78" s="92"/>
      <c r="D78" s="119"/>
      <c r="E78" s="608"/>
      <c r="F78" s="130"/>
    </row>
    <row r="79" spans="1:6" s="322" customFormat="1" ht="13">
      <c r="A79" s="109"/>
      <c r="B79" s="450"/>
      <c r="C79" s="92"/>
      <c r="D79" s="119"/>
      <c r="E79" s="608" t="s">
        <v>96</v>
      </c>
      <c r="F79" s="451">
        <f>SUM(F66:F78)</f>
        <v>0</v>
      </c>
    </row>
    <row r="80" spans="1:6" s="322" customFormat="1">
      <c r="C80" s="344"/>
      <c r="D80" s="119"/>
      <c r="E80" s="14"/>
    </row>
    <row r="81" spans="1:6" s="127" customFormat="1" ht="13">
      <c r="A81" s="139" t="s">
        <v>23</v>
      </c>
      <c r="B81" s="91" t="s">
        <v>89</v>
      </c>
      <c r="C81" s="92"/>
      <c r="D81" s="140">
        <v>0.1</v>
      </c>
      <c r="E81" s="606"/>
      <c r="F81" s="142">
        <f>(F31+F64+F79)*D81</f>
        <v>0</v>
      </c>
    </row>
    <row r="82" spans="1:6">
      <c r="A82" s="143"/>
      <c r="B82" s="53"/>
      <c r="C82" s="77"/>
      <c r="D82" s="137"/>
      <c r="E82" s="604"/>
      <c r="F82" s="121"/>
    </row>
    <row r="83" spans="1:6">
      <c r="A83" s="143"/>
      <c r="B83" s="53"/>
      <c r="C83" s="77"/>
      <c r="D83" s="441"/>
      <c r="E83" s="616"/>
      <c r="F83" s="162"/>
    </row>
    <row r="84" spans="1:6" ht="13">
      <c r="A84" s="116"/>
      <c r="B84" s="326" t="s">
        <v>43</v>
      </c>
      <c r="C84" s="77"/>
      <c r="D84" s="137"/>
      <c r="E84" s="604"/>
      <c r="F84" s="121"/>
    </row>
    <row r="85" spans="1:6">
      <c r="A85" s="143" t="s">
        <v>20</v>
      </c>
      <c r="B85" s="53" t="str">
        <f>+B5</f>
        <v>GRADBENA DELA</v>
      </c>
      <c r="C85" s="77"/>
      <c r="D85" s="217"/>
      <c r="E85" s="604"/>
      <c r="F85" s="121">
        <f>+F31</f>
        <v>0</v>
      </c>
    </row>
    <row r="86" spans="1:6">
      <c r="A86" s="143" t="s">
        <v>21</v>
      </c>
      <c r="B86" s="164" t="str">
        <f>+B33</f>
        <v>VODOVODNI MATERIAL</v>
      </c>
      <c r="C86" s="77"/>
      <c r="D86" s="217"/>
      <c r="E86" s="604"/>
      <c r="F86" s="121">
        <f>+F64</f>
        <v>0</v>
      </c>
    </row>
    <row r="87" spans="1:6">
      <c r="A87" s="143" t="s">
        <v>22</v>
      </c>
      <c r="B87" s="164" t="str">
        <f>+B66</f>
        <v>MONTAŽNA DELA</v>
      </c>
      <c r="C87" s="77"/>
      <c r="D87" s="217"/>
      <c r="E87" s="604"/>
      <c r="F87" s="121">
        <f>+F79</f>
        <v>0</v>
      </c>
    </row>
    <row r="88" spans="1:6">
      <c r="A88" s="143" t="s">
        <v>23</v>
      </c>
      <c r="B88" s="148" t="str">
        <f>+B81</f>
        <v xml:space="preserve">DODATNA IN NEPREDVIDENA DELA </v>
      </c>
      <c r="C88" s="149"/>
      <c r="D88" s="150"/>
      <c r="E88" s="610"/>
      <c r="F88" s="151">
        <f>+F81</f>
        <v>0</v>
      </c>
    </row>
    <row r="89" spans="1:6" ht="13">
      <c r="A89" s="143"/>
      <c r="B89" s="152" t="s">
        <v>520</v>
      </c>
      <c r="C89" s="153"/>
      <c r="D89" s="327"/>
      <c r="E89" s="611"/>
      <c r="F89" s="155">
        <f>SUM(F85:F88)</f>
        <v>0</v>
      </c>
    </row>
    <row r="90" spans="1:6">
      <c r="A90" s="143"/>
      <c r="B90" s="53"/>
      <c r="C90" s="77"/>
      <c r="D90" s="441"/>
      <c r="E90" s="616"/>
      <c r="F90" s="162"/>
    </row>
    <row r="91" spans="1:6">
      <c r="A91" s="143"/>
      <c r="B91" s="53"/>
      <c r="C91" s="77"/>
      <c r="D91" s="441"/>
      <c r="E91" s="616"/>
      <c r="F91" s="162"/>
    </row>
    <row r="92" spans="1:6">
      <c r="A92" s="143"/>
      <c r="B92" s="53"/>
      <c r="C92" s="77"/>
      <c r="D92" s="441"/>
      <c r="E92" s="616"/>
      <c r="F92" s="162"/>
    </row>
    <row r="93" spans="1:6">
      <c r="A93" s="143"/>
      <c r="B93" s="53"/>
      <c r="C93" s="77"/>
      <c r="D93" s="441"/>
      <c r="E93" s="616"/>
      <c r="F93" s="162"/>
    </row>
    <row r="94" spans="1:6">
      <c r="A94" s="143"/>
      <c r="B94" s="53"/>
      <c r="C94" s="77"/>
      <c r="D94" s="441"/>
      <c r="E94" s="616"/>
      <c r="F94" s="162"/>
    </row>
    <row r="95" spans="1:6">
      <c r="A95" s="143"/>
      <c r="B95" s="53"/>
      <c r="C95" s="77"/>
      <c r="D95" s="441"/>
      <c r="E95" s="616"/>
      <c r="F95" s="162"/>
    </row>
    <row r="96" spans="1:6">
      <c r="A96" s="143"/>
      <c r="B96" s="53"/>
      <c r="C96" s="77"/>
      <c r="D96" s="441"/>
      <c r="E96" s="616"/>
      <c r="F96" s="162"/>
    </row>
    <row r="97" spans="1:6">
      <c r="A97" s="143"/>
      <c r="B97" s="53"/>
      <c r="C97" s="77"/>
      <c r="D97" s="441"/>
      <c r="E97" s="616"/>
      <c r="F97" s="162"/>
    </row>
    <row r="98" spans="1:6">
      <c r="A98" s="143"/>
      <c r="B98" s="53"/>
      <c r="C98" s="77"/>
      <c r="D98" s="441"/>
      <c r="E98" s="616"/>
      <c r="F98" s="162"/>
    </row>
    <row r="99" spans="1:6">
      <c r="A99" s="143"/>
      <c r="B99" s="53"/>
      <c r="C99" s="77"/>
      <c r="D99" s="441"/>
      <c r="E99" s="616"/>
      <c r="F99" s="162"/>
    </row>
    <row r="100" spans="1:6">
      <c r="A100" s="143"/>
      <c r="B100" s="53"/>
      <c r="C100" s="77"/>
      <c r="D100" s="441"/>
      <c r="E100" s="616"/>
      <c r="F100" s="162"/>
    </row>
    <row r="101" spans="1:6">
      <c r="A101" s="143"/>
      <c r="B101" s="53"/>
      <c r="C101" s="77"/>
      <c r="D101" s="441"/>
      <c r="E101" s="616"/>
      <c r="F101" s="162"/>
    </row>
    <row r="102" spans="1:6">
      <c r="A102" s="143"/>
      <c r="B102" s="53"/>
      <c r="C102" s="77"/>
      <c r="D102" s="441"/>
      <c r="E102" s="616"/>
      <c r="F102" s="162"/>
    </row>
    <row r="103" spans="1:6">
      <c r="A103" s="143"/>
      <c r="B103" s="53"/>
      <c r="C103" s="77"/>
      <c r="D103" s="441"/>
      <c r="E103" s="616"/>
      <c r="F103" s="162"/>
    </row>
    <row r="104" spans="1:6">
      <c r="A104" s="143"/>
      <c r="B104" s="53"/>
      <c r="C104" s="77"/>
      <c r="D104" s="441"/>
      <c r="E104" s="616"/>
      <c r="F104" s="162"/>
    </row>
    <row r="105" spans="1:6">
      <c r="A105" s="143"/>
      <c r="B105" s="53"/>
      <c r="C105" s="77"/>
      <c r="D105" s="441"/>
      <c r="E105" s="616"/>
      <c r="F105" s="162"/>
    </row>
    <row r="106" spans="1:6">
      <c r="A106" s="143"/>
      <c r="B106" s="53"/>
      <c r="C106" s="77"/>
      <c r="D106" s="441"/>
      <c r="E106" s="616"/>
      <c r="F106" s="162"/>
    </row>
    <row r="107" spans="1:6">
      <c r="A107" s="143"/>
      <c r="B107" s="53"/>
      <c r="C107" s="77"/>
      <c r="D107" s="441"/>
      <c r="E107" s="616"/>
      <c r="F107" s="162"/>
    </row>
    <row r="108" spans="1:6">
      <c r="A108" s="143"/>
      <c r="B108" s="53"/>
      <c r="C108" s="77"/>
      <c r="D108" s="441"/>
      <c r="E108" s="616"/>
      <c r="F108" s="162"/>
    </row>
    <row r="109" spans="1:6">
      <c r="A109" s="143"/>
      <c r="B109" s="53"/>
      <c r="C109" s="77"/>
      <c r="D109" s="441"/>
      <c r="E109" s="616"/>
      <c r="F109" s="162"/>
    </row>
    <row r="110" spans="1:6">
      <c r="A110" s="143"/>
      <c r="B110" s="53"/>
      <c r="C110" s="77"/>
      <c r="D110" s="441"/>
      <c r="E110" s="616"/>
      <c r="F110" s="162"/>
    </row>
    <row r="111" spans="1:6">
      <c r="A111" s="143"/>
      <c r="B111" s="53"/>
      <c r="C111" s="77"/>
      <c r="D111" s="441"/>
      <c r="E111" s="616"/>
      <c r="F111" s="162"/>
    </row>
    <row r="112" spans="1:6">
      <c r="A112" s="143"/>
      <c r="B112" s="53"/>
      <c r="C112" s="77"/>
      <c r="D112" s="441"/>
      <c r="E112" s="616"/>
      <c r="F112" s="162"/>
    </row>
    <row r="113" spans="1:6">
      <c r="A113" s="143"/>
      <c r="B113" s="53"/>
      <c r="C113" s="77"/>
      <c r="D113" s="441"/>
      <c r="E113" s="616"/>
      <c r="F113" s="162"/>
    </row>
    <row r="114" spans="1:6">
      <c r="A114" s="143"/>
      <c r="B114" s="53"/>
      <c r="C114" s="77"/>
      <c r="D114" s="441"/>
      <c r="E114" s="616"/>
      <c r="F114" s="162"/>
    </row>
    <row r="115" spans="1:6">
      <c r="A115" s="143"/>
      <c r="B115" s="53"/>
      <c r="C115" s="77"/>
      <c r="D115" s="441"/>
      <c r="E115" s="616"/>
      <c r="F115" s="162"/>
    </row>
    <row r="116" spans="1:6">
      <c r="A116" s="143"/>
      <c r="B116" s="53"/>
      <c r="C116" s="77"/>
      <c r="D116" s="441"/>
      <c r="E116" s="616"/>
      <c r="F116" s="162"/>
    </row>
    <row r="117" spans="1:6">
      <c r="A117" s="143"/>
      <c r="B117" s="53"/>
      <c r="C117" s="77"/>
      <c r="D117" s="441"/>
      <c r="E117" s="616"/>
      <c r="F117" s="162"/>
    </row>
    <row r="118" spans="1:6">
      <c r="A118" s="143"/>
      <c r="B118" s="53"/>
      <c r="C118" s="77"/>
      <c r="D118" s="441"/>
      <c r="E118" s="616"/>
      <c r="F118" s="162"/>
    </row>
    <row r="119" spans="1:6">
      <c r="A119" s="143"/>
      <c r="B119" s="53"/>
      <c r="C119" s="77"/>
      <c r="D119" s="441"/>
      <c r="E119" s="616"/>
      <c r="F119" s="162"/>
    </row>
    <row r="120" spans="1:6">
      <c r="A120" s="143"/>
      <c r="B120" s="53"/>
      <c r="C120" s="77"/>
      <c r="D120" s="441"/>
      <c r="E120" s="616"/>
      <c r="F120" s="162"/>
    </row>
    <row r="121" spans="1:6">
      <c r="A121" s="143"/>
      <c r="B121" s="53"/>
      <c r="C121" s="77"/>
      <c r="D121" s="441"/>
      <c r="E121" s="616"/>
      <c r="F121" s="162"/>
    </row>
    <row r="122" spans="1:6">
      <c r="A122" s="143"/>
      <c r="B122" s="53"/>
      <c r="C122" s="77"/>
      <c r="D122" s="441"/>
      <c r="E122" s="616"/>
      <c r="F122" s="162"/>
    </row>
    <row r="123" spans="1:6">
      <c r="A123" s="143"/>
      <c r="B123" s="53"/>
      <c r="C123" s="77"/>
      <c r="D123" s="441"/>
      <c r="E123" s="616"/>
      <c r="F123" s="162"/>
    </row>
    <row r="124" spans="1:6">
      <c r="A124" s="143"/>
      <c r="B124" s="53"/>
      <c r="C124" s="77"/>
      <c r="D124" s="441"/>
      <c r="E124" s="616"/>
      <c r="F124" s="162"/>
    </row>
    <row r="125" spans="1:6">
      <c r="A125" s="143"/>
      <c r="B125" s="53"/>
      <c r="C125" s="77"/>
      <c r="D125" s="441"/>
      <c r="E125" s="616"/>
      <c r="F125" s="162"/>
    </row>
    <row r="126" spans="1:6">
      <c r="A126" s="143"/>
      <c r="B126" s="53"/>
      <c r="C126" s="77"/>
      <c r="D126" s="441"/>
      <c r="E126" s="616"/>
      <c r="F126" s="162"/>
    </row>
    <row r="127" spans="1:6">
      <c r="A127" s="143"/>
      <c r="B127" s="53"/>
      <c r="C127" s="77"/>
      <c r="D127" s="441"/>
      <c r="E127" s="616"/>
      <c r="F127" s="162"/>
    </row>
    <row r="128" spans="1:6">
      <c r="A128" s="143"/>
      <c r="B128" s="53"/>
      <c r="C128" s="77"/>
      <c r="D128" s="441"/>
      <c r="E128" s="616"/>
      <c r="F128" s="162"/>
    </row>
    <row r="129" spans="1:6">
      <c r="A129" s="143"/>
      <c r="B129" s="53"/>
      <c r="C129" s="77"/>
      <c r="D129" s="441"/>
      <c r="E129" s="616"/>
      <c r="F129" s="162"/>
    </row>
    <row r="130" spans="1:6">
      <c r="A130" s="143"/>
      <c r="B130" s="53"/>
      <c r="C130" s="77"/>
      <c r="D130" s="441"/>
      <c r="E130" s="616"/>
      <c r="F130" s="162"/>
    </row>
    <row r="131" spans="1:6">
      <c r="A131" s="143"/>
      <c r="B131" s="53"/>
      <c r="C131" s="77"/>
      <c r="D131" s="441"/>
      <c r="E131" s="616"/>
      <c r="F131" s="162"/>
    </row>
    <row r="132" spans="1:6">
      <c r="A132" s="143"/>
      <c r="B132" s="53"/>
      <c r="C132" s="77"/>
      <c r="D132" s="441"/>
      <c r="E132" s="616"/>
      <c r="F132" s="162"/>
    </row>
    <row r="133" spans="1:6">
      <c r="A133" s="143"/>
      <c r="B133" s="53"/>
      <c r="C133" s="77"/>
      <c r="D133" s="441"/>
      <c r="E133" s="616"/>
      <c r="F133" s="162"/>
    </row>
    <row r="134" spans="1:6">
      <c r="A134" s="143"/>
      <c r="B134" s="53"/>
      <c r="C134" s="77"/>
      <c r="D134" s="441"/>
      <c r="E134" s="616"/>
      <c r="F134" s="162"/>
    </row>
    <row r="135" spans="1:6">
      <c r="A135" s="143"/>
      <c r="B135" s="53"/>
      <c r="C135" s="77"/>
      <c r="D135" s="441"/>
      <c r="E135" s="616"/>
      <c r="F135" s="162"/>
    </row>
    <row r="136" spans="1:6">
      <c r="A136" s="143"/>
      <c r="B136" s="53"/>
      <c r="C136" s="77"/>
      <c r="D136" s="441"/>
      <c r="E136" s="616"/>
      <c r="F136" s="162"/>
    </row>
    <row r="137" spans="1:6">
      <c r="A137" s="143"/>
      <c r="B137" s="53"/>
      <c r="C137" s="77"/>
      <c r="D137" s="441"/>
      <c r="E137" s="616"/>
      <c r="F137" s="162"/>
    </row>
    <row r="138" spans="1:6">
      <c r="A138" s="143"/>
      <c r="B138" s="53"/>
      <c r="C138" s="77"/>
      <c r="D138" s="441"/>
      <c r="E138" s="616"/>
      <c r="F138" s="162"/>
    </row>
    <row r="139" spans="1:6">
      <c r="A139" s="143"/>
      <c r="B139" s="53"/>
      <c r="C139" s="77"/>
      <c r="D139" s="441"/>
      <c r="E139" s="616"/>
      <c r="F139" s="162"/>
    </row>
    <row r="140" spans="1:6">
      <c r="A140" s="143"/>
      <c r="B140" s="53"/>
      <c r="C140" s="77"/>
      <c r="D140" s="441"/>
      <c r="E140" s="616"/>
      <c r="F140" s="162"/>
    </row>
    <row r="141" spans="1:6">
      <c r="A141" s="143"/>
      <c r="B141" s="53"/>
      <c r="C141" s="77"/>
      <c r="D141" s="441"/>
      <c r="E141" s="616"/>
      <c r="F141" s="162"/>
    </row>
    <row r="142" spans="1:6">
      <c r="A142" s="143"/>
      <c r="B142" s="53"/>
      <c r="C142" s="77"/>
      <c r="D142" s="441"/>
      <c r="E142" s="616"/>
      <c r="F142" s="162"/>
    </row>
    <row r="143" spans="1:6">
      <c r="A143" s="143"/>
      <c r="B143" s="53"/>
      <c r="C143" s="77"/>
      <c r="D143" s="441"/>
      <c r="E143" s="616"/>
      <c r="F143" s="162"/>
    </row>
    <row r="144" spans="1:6">
      <c r="A144" s="143"/>
      <c r="B144" s="53"/>
      <c r="C144" s="77"/>
      <c r="D144" s="441"/>
      <c r="E144" s="616"/>
      <c r="F144" s="162"/>
    </row>
    <row r="145" spans="1:6">
      <c r="A145" s="143"/>
      <c r="B145" s="53"/>
      <c r="C145" s="77"/>
      <c r="D145" s="441"/>
      <c r="E145" s="616"/>
      <c r="F145" s="162"/>
    </row>
    <row r="146" spans="1:6">
      <c r="A146" s="143"/>
      <c r="B146" s="53"/>
      <c r="C146" s="77"/>
      <c r="D146" s="441"/>
      <c r="E146" s="616"/>
      <c r="F146" s="162"/>
    </row>
    <row r="147" spans="1:6">
      <c r="A147" s="143"/>
      <c r="B147" s="53"/>
      <c r="C147" s="77"/>
      <c r="D147" s="441"/>
      <c r="E147" s="616"/>
      <c r="F147" s="162"/>
    </row>
    <row r="148" spans="1:6">
      <c r="A148" s="143"/>
      <c r="B148" s="53"/>
      <c r="C148" s="77"/>
      <c r="D148" s="441"/>
      <c r="E148" s="616"/>
      <c r="F148" s="162"/>
    </row>
    <row r="149" spans="1:6">
      <c r="A149" s="143"/>
      <c r="B149" s="53"/>
      <c r="C149" s="77"/>
      <c r="D149" s="441"/>
      <c r="E149" s="616"/>
      <c r="F149" s="162"/>
    </row>
    <row r="150" spans="1:6">
      <c r="A150" s="143"/>
      <c r="B150" s="53"/>
      <c r="C150" s="77"/>
      <c r="D150" s="441"/>
      <c r="E150" s="616"/>
      <c r="F150" s="162"/>
    </row>
    <row r="151" spans="1:6">
      <c r="A151" s="143"/>
      <c r="B151" s="53"/>
      <c r="C151" s="77"/>
      <c r="D151" s="441"/>
      <c r="E151" s="616"/>
      <c r="F151" s="162"/>
    </row>
    <row r="152" spans="1:6">
      <c r="A152" s="143"/>
      <c r="B152" s="53"/>
      <c r="C152" s="77"/>
      <c r="D152" s="441"/>
      <c r="E152" s="616"/>
      <c r="F152" s="162"/>
    </row>
    <row r="153" spans="1:6">
      <c r="A153" s="143"/>
      <c r="B153" s="53"/>
      <c r="C153" s="77"/>
      <c r="D153" s="441"/>
      <c r="E153" s="616"/>
      <c r="F153" s="162"/>
    </row>
    <row r="154" spans="1:6">
      <c r="A154" s="143"/>
      <c r="B154" s="53"/>
      <c r="C154" s="77"/>
      <c r="D154" s="441"/>
      <c r="E154" s="616"/>
      <c r="F154" s="162"/>
    </row>
    <row r="155" spans="1:6">
      <c r="A155" s="143"/>
      <c r="B155" s="53"/>
      <c r="C155" s="77"/>
      <c r="D155" s="441"/>
      <c r="E155" s="616"/>
      <c r="F155" s="162"/>
    </row>
    <row r="156" spans="1:6">
      <c r="A156" s="143"/>
      <c r="B156" s="53"/>
      <c r="C156" s="77"/>
      <c r="D156" s="441"/>
      <c r="E156" s="616"/>
      <c r="F156" s="162"/>
    </row>
    <row r="157" spans="1:6">
      <c r="A157" s="143"/>
      <c r="B157" s="53"/>
      <c r="C157" s="77"/>
      <c r="D157" s="441"/>
      <c r="E157" s="616"/>
      <c r="F157" s="162"/>
    </row>
    <row r="158" spans="1:6">
      <c r="A158" s="143"/>
      <c r="B158" s="53"/>
      <c r="C158" s="77"/>
      <c r="D158" s="441"/>
      <c r="E158" s="616"/>
      <c r="F158" s="162"/>
    </row>
    <row r="159" spans="1:6">
      <c r="A159" s="143"/>
      <c r="B159" s="53"/>
      <c r="C159" s="77"/>
      <c r="D159" s="441"/>
      <c r="E159" s="616"/>
      <c r="F159" s="162"/>
    </row>
    <row r="160" spans="1:6">
      <c r="A160" s="143"/>
      <c r="B160" s="53"/>
      <c r="C160" s="77"/>
      <c r="D160" s="441"/>
      <c r="E160" s="616"/>
      <c r="F160" s="162"/>
    </row>
    <row r="161" spans="1:6">
      <c r="A161" s="143"/>
      <c r="B161" s="53"/>
      <c r="C161" s="77"/>
      <c r="D161" s="441"/>
      <c r="E161" s="616"/>
      <c r="F161" s="162"/>
    </row>
    <row r="162" spans="1:6">
      <c r="A162" s="143"/>
      <c r="B162" s="53"/>
      <c r="C162" s="77"/>
      <c r="D162" s="441"/>
      <c r="E162" s="616"/>
      <c r="F162" s="162"/>
    </row>
    <row r="163" spans="1:6">
      <c r="A163" s="143"/>
      <c r="B163" s="53"/>
      <c r="C163" s="77"/>
      <c r="D163" s="441"/>
      <c r="E163" s="616"/>
      <c r="F163" s="162"/>
    </row>
    <row r="164" spans="1:6">
      <c r="A164" s="143"/>
      <c r="B164" s="53"/>
      <c r="C164" s="77"/>
      <c r="D164" s="441"/>
      <c r="E164" s="616"/>
      <c r="F164" s="162"/>
    </row>
    <row r="165" spans="1:6">
      <c r="A165" s="143"/>
      <c r="B165" s="53"/>
      <c r="C165" s="77"/>
      <c r="D165" s="441"/>
      <c r="E165" s="616"/>
      <c r="F165" s="162"/>
    </row>
    <row r="166" spans="1:6">
      <c r="A166" s="143"/>
      <c r="B166" s="53"/>
      <c r="C166" s="77"/>
      <c r="D166" s="441"/>
      <c r="E166" s="616"/>
      <c r="F166" s="162"/>
    </row>
    <row r="167" spans="1:6">
      <c r="A167" s="143"/>
      <c r="B167" s="53"/>
      <c r="C167" s="77"/>
      <c r="D167" s="441"/>
      <c r="E167" s="616"/>
      <c r="F167" s="162"/>
    </row>
    <row r="168" spans="1:6">
      <c r="A168" s="143"/>
      <c r="B168" s="53"/>
      <c r="C168" s="77"/>
      <c r="D168" s="441"/>
      <c r="E168" s="616"/>
      <c r="F168" s="162"/>
    </row>
    <row r="169" spans="1:6">
      <c r="A169" s="143"/>
      <c r="B169" s="53"/>
      <c r="C169" s="77"/>
      <c r="D169" s="441"/>
      <c r="E169" s="616"/>
      <c r="F169" s="162"/>
    </row>
    <row r="170" spans="1:6">
      <c r="A170" s="143"/>
      <c r="B170" s="53"/>
      <c r="C170" s="77"/>
      <c r="D170" s="441"/>
      <c r="E170" s="616"/>
      <c r="F170" s="162"/>
    </row>
    <row r="171" spans="1:6">
      <c r="A171" s="143"/>
      <c r="B171" s="53"/>
      <c r="C171" s="77"/>
      <c r="D171" s="441"/>
      <c r="E171" s="616"/>
      <c r="F171" s="162"/>
    </row>
    <row r="172" spans="1:6">
      <c r="A172" s="143"/>
      <c r="B172" s="53"/>
      <c r="C172" s="77"/>
      <c r="D172" s="441"/>
      <c r="E172" s="616"/>
      <c r="F172" s="162"/>
    </row>
    <row r="173" spans="1:6">
      <c r="A173" s="143"/>
      <c r="B173" s="53"/>
      <c r="C173" s="77"/>
      <c r="D173" s="441"/>
      <c r="E173" s="616"/>
      <c r="F173" s="162"/>
    </row>
    <row r="174" spans="1:6">
      <c r="A174" s="143"/>
      <c r="B174" s="53"/>
      <c r="C174" s="77"/>
      <c r="D174" s="441"/>
      <c r="E174" s="616"/>
      <c r="F174" s="162"/>
    </row>
    <row r="175" spans="1:6">
      <c r="A175" s="143"/>
      <c r="B175" s="53"/>
      <c r="C175" s="77"/>
      <c r="D175" s="441"/>
      <c r="E175" s="616"/>
      <c r="F175" s="162"/>
    </row>
    <row r="176" spans="1:6">
      <c r="A176" s="143"/>
      <c r="B176" s="53"/>
      <c r="C176" s="77"/>
      <c r="D176" s="441"/>
      <c r="E176" s="616"/>
      <c r="F176" s="162"/>
    </row>
    <row r="177" spans="1:6">
      <c r="A177" s="143"/>
      <c r="B177" s="53"/>
      <c r="C177" s="77"/>
      <c r="D177" s="441"/>
      <c r="E177" s="616"/>
      <c r="F177" s="162"/>
    </row>
    <row r="178" spans="1:6">
      <c r="A178" s="143"/>
      <c r="B178" s="53"/>
      <c r="C178" s="77"/>
      <c r="D178" s="441"/>
      <c r="E178" s="616"/>
      <c r="F178" s="162"/>
    </row>
    <row r="179" spans="1:6">
      <c r="A179" s="143"/>
      <c r="B179" s="53"/>
      <c r="C179" s="77"/>
      <c r="D179" s="441"/>
      <c r="E179" s="616"/>
      <c r="F179" s="162"/>
    </row>
    <row r="180" spans="1:6">
      <c r="A180" s="143"/>
      <c r="B180" s="53"/>
      <c r="C180" s="77"/>
      <c r="D180" s="441"/>
      <c r="E180" s="616"/>
      <c r="F180" s="162"/>
    </row>
    <row r="181" spans="1:6">
      <c r="A181" s="143"/>
      <c r="B181" s="53"/>
      <c r="C181" s="77"/>
      <c r="D181" s="441"/>
      <c r="E181" s="616"/>
      <c r="F181" s="162"/>
    </row>
    <row r="182" spans="1:6">
      <c r="A182" s="143"/>
      <c r="B182" s="53"/>
      <c r="C182" s="77"/>
      <c r="D182" s="441"/>
      <c r="E182" s="616"/>
      <c r="F182" s="162"/>
    </row>
    <row r="183" spans="1:6">
      <c r="A183" s="143"/>
      <c r="B183" s="53"/>
      <c r="C183" s="77"/>
      <c r="D183" s="441"/>
      <c r="E183" s="616"/>
      <c r="F183" s="162"/>
    </row>
    <row r="184" spans="1:6">
      <c r="A184" s="143"/>
      <c r="B184" s="53"/>
      <c r="C184" s="77"/>
      <c r="D184" s="441"/>
      <c r="E184" s="616"/>
      <c r="F184" s="162"/>
    </row>
    <row r="185" spans="1:6">
      <c r="A185" s="143"/>
      <c r="B185" s="53"/>
      <c r="C185" s="77"/>
      <c r="D185" s="441"/>
      <c r="E185" s="616"/>
      <c r="F185" s="162"/>
    </row>
    <row r="186" spans="1:6">
      <c r="A186" s="143"/>
      <c r="B186" s="53"/>
      <c r="C186" s="77"/>
      <c r="D186" s="441"/>
      <c r="E186" s="616"/>
      <c r="F186" s="162"/>
    </row>
    <row r="187" spans="1:6">
      <c r="A187" s="143"/>
      <c r="B187" s="53"/>
      <c r="C187" s="77"/>
      <c r="D187" s="441"/>
      <c r="E187" s="616"/>
      <c r="F187" s="162"/>
    </row>
    <row r="188" spans="1:6">
      <c r="A188" s="143"/>
      <c r="B188" s="53"/>
      <c r="C188" s="77"/>
      <c r="D188" s="441"/>
      <c r="E188" s="616"/>
      <c r="F188" s="162"/>
    </row>
    <row r="189" spans="1:6">
      <c r="A189" s="143"/>
      <c r="B189" s="53"/>
      <c r="C189" s="77"/>
      <c r="D189" s="441"/>
      <c r="E189" s="616"/>
      <c r="F189" s="162"/>
    </row>
    <row r="190" spans="1:6">
      <c r="A190" s="143"/>
      <c r="B190" s="53"/>
      <c r="C190" s="77"/>
      <c r="D190" s="441"/>
      <c r="E190" s="616"/>
      <c r="F190" s="162"/>
    </row>
    <row r="191" spans="1:6">
      <c r="A191" s="143"/>
      <c r="B191" s="53"/>
      <c r="C191" s="77"/>
      <c r="D191" s="441"/>
      <c r="E191" s="616"/>
      <c r="F191" s="162"/>
    </row>
    <row r="192" spans="1:6">
      <c r="A192" s="143"/>
      <c r="B192" s="53"/>
      <c r="C192" s="77"/>
      <c r="D192" s="441"/>
      <c r="E192" s="616"/>
      <c r="F192" s="162"/>
    </row>
    <row r="193" spans="1:6">
      <c r="A193" s="143"/>
      <c r="B193" s="53"/>
      <c r="C193" s="77"/>
      <c r="D193" s="441"/>
      <c r="E193" s="616"/>
      <c r="F193" s="162"/>
    </row>
    <row r="194" spans="1:6">
      <c r="A194" s="143"/>
      <c r="B194" s="53"/>
      <c r="C194" s="77"/>
      <c r="D194" s="441"/>
      <c r="E194" s="616"/>
      <c r="F194" s="162"/>
    </row>
    <row r="195" spans="1:6">
      <c r="A195" s="143"/>
      <c r="B195" s="53"/>
      <c r="C195" s="77"/>
      <c r="D195" s="441"/>
      <c r="E195" s="616"/>
      <c r="F195" s="162"/>
    </row>
    <row r="196" spans="1:6">
      <c r="A196" s="143"/>
      <c r="B196" s="53"/>
      <c r="C196" s="77"/>
      <c r="D196" s="441"/>
      <c r="E196" s="616"/>
      <c r="F196" s="162"/>
    </row>
    <row r="197" spans="1:6">
      <c r="A197" s="143"/>
      <c r="B197" s="53"/>
      <c r="C197" s="77"/>
      <c r="D197" s="441"/>
      <c r="E197" s="616"/>
      <c r="F197" s="162"/>
    </row>
    <row r="198" spans="1:6">
      <c r="A198" s="143"/>
      <c r="B198" s="53"/>
      <c r="C198" s="77"/>
      <c r="D198" s="441"/>
      <c r="E198" s="616"/>
      <c r="F198" s="162"/>
    </row>
    <row r="199" spans="1:6">
      <c r="A199" s="143"/>
      <c r="B199" s="53"/>
      <c r="C199" s="77"/>
      <c r="D199" s="441"/>
      <c r="E199" s="616"/>
      <c r="F199" s="162"/>
    </row>
    <row r="200" spans="1:6">
      <c r="A200" s="143"/>
      <c r="B200" s="53"/>
      <c r="C200" s="77"/>
      <c r="D200" s="441"/>
      <c r="E200" s="616"/>
      <c r="F200" s="162"/>
    </row>
    <row r="201" spans="1:6">
      <c r="A201" s="143"/>
      <c r="B201" s="53"/>
      <c r="C201" s="77"/>
      <c r="D201" s="441"/>
      <c r="E201" s="616"/>
      <c r="F201" s="162"/>
    </row>
    <row r="202" spans="1:6">
      <c r="A202" s="143"/>
      <c r="B202" s="53"/>
      <c r="C202" s="77"/>
      <c r="D202" s="441"/>
      <c r="E202" s="616"/>
      <c r="F202" s="162"/>
    </row>
    <row r="203" spans="1:6">
      <c r="A203" s="143"/>
      <c r="B203" s="53"/>
      <c r="C203" s="77"/>
      <c r="D203" s="441"/>
      <c r="E203" s="616"/>
      <c r="F203" s="162"/>
    </row>
    <row r="204" spans="1:6">
      <c r="A204" s="143"/>
      <c r="B204" s="53"/>
      <c r="C204" s="77"/>
      <c r="D204" s="441"/>
      <c r="E204" s="616"/>
      <c r="F204" s="162"/>
    </row>
    <row r="205" spans="1:6">
      <c r="A205" s="143"/>
      <c r="B205" s="53"/>
      <c r="C205" s="77"/>
      <c r="D205" s="441"/>
      <c r="E205" s="616"/>
      <c r="F205" s="162"/>
    </row>
    <row r="206" spans="1:6">
      <c r="A206" s="143"/>
      <c r="B206" s="53"/>
      <c r="C206" s="77"/>
      <c r="D206" s="441"/>
      <c r="E206" s="616"/>
      <c r="F206" s="162"/>
    </row>
    <row r="207" spans="1:6">
      <c r="A207" s="143"/>
      <c r="B207" s="53"/>
      <c r="C207" s="77"/>
      <c r="D207" s="441"/>
      <c r="E207" s="616"/>
      <c r="F207" s="162"/>
    </row>
    <row r="208" spans="1:6">
      <c r="A208" s="143"/>
      <c r="B208" s="53"/>
      <c r="C208" s="77"/>
      <c r="D208" s="441"/>
      <c r="E208" s="616"/>
      <c r="F208" s="162"/>
    </row>
    <row r="209" spans="1:6">
      <c r="A209" s="143"/>
      <c r="B209" s="53"/>
      <c r="C209" s="77"/>
      <c r="D209" s="441"/>
      <c r="E209" s="616"/>
      <c r="F209" s="162"/>
    </row>
    <row r="210" spans="1:6">
      <c r="A210" s="143"/>
      <c r="B210" s="53"/>
      <c r="C210" s="77"/>
      <c r="D210" s="441"/>
      <c r="E210" s="616"/>
      <c r="F210" s="162"/>
    </row>
    <row r="211" spans="1:6">
      <c r="A211" s="143"/>
      <c r="B211" s="53"/>
      <c r="C211" s="77"/>
      <c r="D211" s="441"/>
      <c r="E211" s="616"/>
      <c r="F211" s="162"/>
    </row>
    <row r="212" spans="1:6">
      <c r="A212" s="143"/>
      <c r="B212" s="53"/>
      <c r="C212" s="77"/>
      <c r="D212" s="441"/>
      <c r="E212" s="616"/>
      <c r="F212" s="162"/>
    </row>
    <row r="213" spans="1:6">
      <c r="A213" s="143"/>
      <c r="B213" s="53"/>
      <c r="C213" s="77"/>
      <c r="D213" s="441"/>
      <c r="E213" s="616"/>
      <c r="F213" s="162"/>
    </row>
    <row r="214" spans="1:6">
      <c r="A214" s="143"/>
      <c r="B214" s="53"/>
      <c r="C214" s="77"/>
      <c r="D214" s="441"/>
      <c r="E214" s="616"/>
      <c r="F214" s="162"/>
    </row>
    <row r="215" spans="1:6">
      <c r="A215" s="143"/>
      <c r="B215" s="53"/>
      <c r="C215" s="77"/>
      <c r="D215" s="441"/>
      <c r="E215" s="616"/>
      <c r="F215" s="162"/>
    </row>
    <row r="216" spans="1:6">
      <c r="A216" s="143"/>
      <c r="B216" s="53"/>
      <c r="C216" s="77"/>
      <c r="D216" s="441"/>
      <c r="E216" s="616"/>
      <c r="F216" s="162"/>
    </row>
    <row r="217" spans="1:6">
      <c r="A217" s="143"/>
      <c r="B217" s="53"/>
      <c r="C217" s="77"/>
      <c r="D217" s="441"/>
      <c r="E217" s="616"/>
      <c r="F217" s="162"/>
    </row>
    <row r="218" spans="1:6">
      <c r="A218" s="143"/>
      <c r="B218" s="53"/>
      <c r="C218" s="77"/>
      <c r="D218" s="441"/>
      <c r="E218" s="616"/>
      <c r="F218" s="162"/>
    </row>
    <row r="219" spans="1:6">
      <c r="A219" s="143"/>
      <c r="B219" s="53"/>
      <c r="C219" s="77"/>
      <c r="D219" s="441"/>
      <c r="E219" s="616"/>
      <c r="F219" s="162"/>
    </row>
    <row r="220" spans="1:6">
      <c r="A220" s="143"/>
      <c r="B220" s="53"/>
      <c r="C220" s="77"/>
      <c r="D220" s="441"/>
      <c r="E220" s="616"/>
      <c r="F220" s="162"/>
    </row>
    <row r="221" spans="1:6">
      <c r="A221" s="143"/>
      <c r="B221" s="53"/>
      <c r="C221" s="77"/>
      <c r="D221" s="441"/>
      <c r="E221" s="616"/>
      <c r="F221" s="162"/>
    </row>
    <row r="222" spans="1:6">
      <c r="A222" s="143"/>
      <c r="B222" s="53"/>
      <c r="C222" s="77"/>
      <c r="D222" s="441"/>
      <c r="E222" s="616"/>
      <c r="F222" s="162"/>
    </row>
    <row r="223" spans="1:6">
      <c r="A223" s="143"/>
      <c r="B223" s="53"/>
      <c r="C223" s="77"/>
      <c r="D223" s="441"/>
      <c r="E223" s="616"/>
      <c r="F223" s="162"/>
    </row>
    <row r="224" spans="1:6">
      <c r="A224" s="143"/>
      <c r="B224" s="53"/>
      <c r="C224" s="77"/>
      <c r="D224" s="441"/>
      <c r="E224" s="616"/>
      <c r="F224" s="162"/>
    </row>
    <row r="225" spans="1:6">
      <c r="A225" s="143"/>
      <c r="B225" s="53"/>
      <c r="C225" s="77"/>
      <c r="D225" s="441"/>
      <c r="E225" s="616"/>
      <c r="F225" s="162"/>
    </row>
    <row r="226" spans="1:6">
      <c r="A226" s="143"/>
      <c r="B226" s="53"/>
      <c r="C226" s="77"/>
      <c r="D226" s="441"/>
      <c r="E226" s="616"/>
      <c r="F226" s="162"/>
    </row>
    <row r="227" spans="1:6">
      <c r="A227" s="143"/>
      <c r="B227" s="53"/>
      <c r="C227" s="77"/>
      <c r="D227" s="441"/>
      <c r="E227" s="616"/>
      <c r="F227" s="162"/>
    </row>
    <row r="228" spans="1:6">
      <c r="A228" s="143"/>
      <c r="B228" s="53"/>
      <c r="C228" s="77"/>
      <c r="D228" s="441"/>
      <c r="E228" s="616"/>
      <c r="F228" s="162"/>
    </row>
    <row r="229" spans="1:6">
      <c r="A229" s="143"/>
      <c r="B229" s="53"/>
      <c r="C229" s="77"/>
      <c r="D229" s="441"/>
      <c r="E229" s="616"/>
      <c r="F229" s="162"/>
    </row>
    <row r="230" spans="1:6">
      <c r="A230" s="143"/>
      <c r="B230" s="53"/>
      <c r="C230" s="77"/>
      <c r="D230" s="441"/>
      <c r="E230" s="616"/>
      <c r="F230" s="162"/>
    </row>
    <row r="231" spans="1:6">
      <c r="A231" s="143"/>
      <c r="B231" s="53"/>
      <c r="C231" s="77"/>
      <c r="D231" s="441"/>
      <c r="E231" s="616"/>
      <c r="F231" s="162"/>
    </row>
    <row r="232" spans="1:6">
      <c r="A232" s="143"/>
      <c r="B232" s="53"/>
      <c r="C232" s="77"/>
      <c r="D232" s="441"/>
      <c r="E232" s="616"/>
      <c r="F232" s="162"/>
    </row>
    <row r="233" spans="1:6">
      <c r="A233" s="143"/>
      <c r="B233" s="53"/>
      <c r="C233" s="77"/>
      <c r="D233" s="441"/>
      <c r="E233" s="616"/>
      <c r="F233" s="162"/>
    </row>
    <row r="234" spans="1:6">
      <c r="A234" s="143"/>
      <c r="B234" s="53"/>
      <c r="C234" s="77"/>
      <c r="D234" s="441"/>
      <c r="E234" s="616"/>
      <c r="F234" s="162"/>
    </row>
    <row r="235" spans="1:6">
      <c r="A235" s="143"/>
      <c r="B235" s="53"/>
      <c r="C235" s="77"/>
      <c r="D235" s="441"/>
      <c r="E235" s="616"/>
      <c r="F235" s="162"/>
    </row>
    <row r="236" spans="1:6">
      <c r="A236" s="143"/>
      <c r="B236" s="53"/>
      <c r="C236" s="77"/>
      <c r="D236" s="441"/>
      <c r="E236" s="616"/>
      <c r="F236" s="162"/>
    </row>
    <row r="237" spans="1:6">
      <c r="A237" s="143"/>
      <c r="B237" s="53"/>
      <c r="C237" s="77"/>
      <c r="D237" s="441"/>
      <c r="E237" s="616"/>
      <c r="F237" s="162"/>
    </row>
    <row r="238" spans="1:6">
      <c r="A238" s="143"/>
      <c r="B238" s="53"/>
      <c r="C238" s="77"/>
      <c r="D238" s="441"/>
      <c r="E238" s="616"/>
      <c r="F238" s="162"/>
    </row>
    <row r="239" spans="1:6">
      <c r="A239" s="143"/>
      <c r="B239" s="53"/>
      <c r="C239" s="77"/>
      <c r="D239" s="441"/>
      <c r="E239" s="616"/>
      <c r="F239" s="162"/>
    </row>
    <row r="240" spans="1:6">
      <c r="A240" s="143"/>
      <c r="B240" s="53"/>
      <c r="C240" s="77"/>
      <c r="D240" s="441"/>
      <c r="E240" s="616"/>
      <c r="F240" s="162"/>
    </row>
    <row r="241" spans="1:6">
      <c r="A241" s="143"/>
      <c r="B241" s="53"/>
      <c r="C241" s="77"/>
      <c r="D241" s="441"/>
      <c r="E241" s="616"/>
      <c r="F241" s="162"/>
    </row>
    <row r="242" spans="1:6">
      <c r="A242" s="143"/>
      <c r="B242" s="53"/>
      <c r="C242" s="77"/>
      <c r="D242" s="441"/>
      <c r="E242" s="616"/>
      <c r="F242" s="162"/>
    </row>
    <row r="243" spans="1:6">
      <c r="A243" s="143"/>
      <c r="B243" s="53"/>
      <c r="C243" s="77"/>
      <c r="D243" s="441"/>
      <c r="E243" s="616"/>
      <c r="F243" s="162"/>
    </row>
    <row r="244" spans="1:6">
      <c r="A244" s="143"/>
      <c r="B244" s="53"/>
      <c r="C244" s="77"/>
      <c r="D244" s="441"/>
      <c r="E244" s="616"/>
      <c r="F244" s="162"/>
    </row>
    <row r="245" spans="1:6">
      <c r="A245" s="143"/>
      <c r="B245" s="53"/>
      <c r="C245" s="77"/>
      <c r="D245" s="441"/>
      <c r="E245" s="616"/>
      <c r="F245" s="162"/>
    </row>
    <row r="246" spans="1:6">
      <c r="A246" s="143"/>
      <c r="B246" s="53"/>
      <c r="C246" s="77"/>
      <c r="D246" s="441"/>
      <c r="E246" s="616"/>
      <c r="F246" s="162"/>
    </row>
    <row r="247" spans="1:6">
      <c r="A247" s="143"/>
      <c r="B247" s="53"/>
      <c r="C247" s="77"/>
      <c r="D247" s="441"/>
      <c r="E247" s="616"/>
      <c r="F247" s="162"/>
    </row>
    <row r="248" spans="1:6">
      <c r="A248" s="143"/>
      <c r="B248" s="53"/>
      <c r="C248" s="77"/>
      <c r="D248" s="441"/>
      <c r="E248" s="616"/>
      <c r="F248" s="162"/>
    </row>
    <row r="249" spans="1:6">
      <c r="A249" s="143"/>
      <c r="B249" s="53"/>
      <c r="C249" s="77"/>
      <c r="D249" s="441"/>
      <c r="E249" s="616"/>
      <c r="F249" s="162"/>
    </row>
    <row r="250" spans="1:6">
      <c r="A250" s="143"/>
      <c r="B250" s="53"/>
      <c r="C250" s="77"/>
      <c r="D250" s="441"/>
      <c r="E250" s="616"/>
      <c r="F250" s="162"/>
    </row>
    <row r="251" spans="1:6">
      <c r="A251" s="143"/>
      <c r="B251" s="53"/>
      <c r="C251" s="77"/>
      <c r="D251" s="441"/>
      <c r="E251" s="616"/>
      <c r="F251" s="162"/>
    </row>
    <row r="252" spans="1:6">
      <c r="A252" s="143"/>
      <c r="B252" s="53"/>
      <c r="C252" s="77"/>
      <c r="D252" s="441"/>
      <c r="E252" s="616"/>
      <c r="F252" s="162"/>
    </row>
    <row r="253" spans="1:6">
      <c r="A253" s="143"/>
      <c r="B253" s="53"/>
      <c r="C253" s="77"/>
      <c r="D253" s="441"/>
      <c r="E253" s="616"/>
      <c r="F253" s="162"/>
    </row>
    <row r="254" spans="1:6">
      <c r="A254" s="143"/>
      <c r="B254" s="53"/>
      <c r="C254" s="77"/>
      <c r="D254" s="441"/>
      <c r="E254" s="616"/>
      <c r="F254" s="162"/>
    </row>
    <row r="255" spans="1:6">
      <c r="A255" s="143"/>
      <c r="B255" s="53"/>
      <c r="C255" s="77"/>
      <c r="D255" s="441"/>
      <c r="E255" s="616"/>
      <c r="F255" s="162"/>
    </row>
    <row r="256" spans="1:6">
      <c r="A256" s="143"/>
      <c r="B256" s="53"/>
      <c r="C256" s="77"/>
      <c r="D256" s="441"/>
      <c r="E256" s="616"/>
      <c r="F256" s="162"/>
    </row>
    <row r="257" spans="1:6">
      <c r="A257" s="143"/>
      <c r="B257" s="53"/>
      <c r="C257" s="77"/>
      <c r="D257" s="441"/>
      <c r="E257" s="616"/>
      <c r="F257" s="162"/>
    </row>
    <row r="258" spans="1:6">
      <c r="A258" s="143"/>
      <c r="B258" s="53"/>
      <c r="C258" s="77"/>
      <c r="D258" s="441"/>
      <c r="E258" s="616"/>
      <c r="F258" s="162"/>
    </row>
    <row r="259" spans="1:6">
      <c r="A259" s="143"/>
      <c r="B259" s="53"/>
      <c r="C259" s="77"/>
      <c r="D259" s="441"/>
      <c r="E259" s="616"/>
      <c r="F259" s="162"/>
    </row>
    <row r="260" spans="1:6">
      <c r="A260" s="143"/>
      <c r="B260" s="53"/>
      <c r="C260" s="77"/>
      <c r="D260" s="441"/>
      <c r="E260" s="616"/>
      <c r="F260" s="162"/>
    </row>
    <row r="261" spans="1:6">
      <c r="A261" s="143"/>
      <c r="B261" s="53"/>
      <c r="C261" s="77"/>
      <c r="D261" s="441"/>
      <c r="E261" s="616"/>
      <c r="F261" s="162"/>
    </row>
    <row r="262" spans="1:6">
      <c r="A262" s="143"/>
      <c r="B262" s="53"/>
      <c r="C262" s="77"/>
      <c r="D262" s="441"/>
      <c r="E262" s="616"/>
      <c r="F262" s="162"/>
    </row>
    <row r="263" spans="1:6">
      <c r="A263" s="143"/>
      <c r="B263" s="53"/>
      <c r="C263" s="77"/>
      <c r="D263" s="441"/>
      <c r="E263" s="616"/>
      <c r="F263" s="162"/>
    </row>
    <row r="264" spans="1:6">
      <c r="A264" s="143"/>
      <c r="B264" s="53"/>
      <c r="C264" s="77"/>
      <c r="D264" s="441"/>
      <c r="E264" s="616"/>
      <c r="F264" s="162"/>
    </row>
    <row r="265" spans="1:6">
      <c r="A265" s="143"/>
      <c r="B265" s="53"/>
      <c r="C265" s="77"/>
      <c r="D265" s="441"/>
      <c r="E265" s="616"/>
      <c r="F265" s="162"/>
    </row>
    <row r="266" spans="1:6">
      <c r="A266" s="143"/>
      <c r="B266" s="53"/>
      <c r="C266" s="77"/>
      <c r="D266" s="441"/>
      <c r="E266" s="616"/>
      <c r="F266" s="162"/>
    </row>
    <row r="267" spans="1:6">
      <c r="A267" s="143"/>
      <c r="B267" s="53"/>
      <c r="C267" s="77"/>
      <c r="D267" s="441"/>
      <c r="E267" s="616"/>
      <c r="F267" s="162"/>
    </row>
    <row r="268" spans="1:6">
      <c r="A268" s="143"/>
      <c r="B268" s="53"/>
      <c r="C268" s="77"/>
      <c r="D268" s="441"/>
      <c r="E268" s="616"/>
      <c r="F268" s="162"/>
    </row>
    <row r="269" spans="1:6">
      <c r="A269" s="143"/>
      <c r="B269" s="53"/>
      <c r="C269" s="77"/>
      <c r="D269" s="441"/>
      <c r="E269" s="616"/>
      <c r="F269" s="162"/>
    </row>
    <row r="270" spans="1:6">
      <c r="A270" s="143"/>
      <c r="B270" s="53"/>
      <c r="C270" s="77"/>
      <c r="D270" s="441"/>
      <c r="E270" s="616"/>
      <c r="F270" s="162"/>
    </row>
    <row r="271" spans="1:6">
      <c r="A271" s="143"/>
      <c r="B271" s="53"/>
      <c r="C271" s="77"/>
      <c r="D271" s="441"/>
      <c r="E271" s="616"/>
      <c r="F271" s="162"/>
    </row>
    <row r="272" spans="1:6">
      <c r="A272" s="143"/>
      <c r="B272" s="53"/>
      <c r="C272" s="77"/>
      <c r="D272" s="441"/>
      <c r="E272" s="616"/>
      <c r="F272" s="162"/>
    </row>
    <row r="273" spans="1:6">
      <c r="A273" s="143"/>
      <c r="B273" s="53"/>
      <c r="C273" s="77"/>
      <c r="D273" s="441"/>
      <c r="E273" s="616"/>
      <c r="F273" s="162"/>
    </row>
    <row r="274" spans="1:6">
      <c r="A274" s="143"/>
      <c r="B274" s="53"/>
      <c r="C274" s="77"/>
      <c r="D274" s="441"/>
      <c r="E274" s="616"/>
      <c r="F274" s="162"/>
    </row>
    <row r="275" spans="1:6">
      <c r="A275" s="143"/>
      <c r="B275" s="53"/>
      <c r="C275" s="77"/>
      <c r="D275" s="441"/>
      <c r="E275" s="616"/>
      <c r="F275" s="162"/>
    </row>
    <row r="276" spans="1:6">
      <c r="A276" s="143"/>
      <c r="B276" s="53"/>
      <c r="C276" s="77"/>
      <c r="D276" s="441"/>
      <c r="E276" s="616"/>
      <c r="F276" s="162"/>
    </row>
    <row r="277" spans="1:6">
      <c r="A277" s="143"/>
      <c r="B277" s="53"/>
      <c r="C277" s="77"/>
      <c r="D277" s="441"/>
      <c r="E277" s="616"/>
      <c r="F277" s="162"/>
    </row>
    <row r="278" spans="1:6">
      <c r="A278" s="143"/>
      <c r="B278" s="53"/>
      <c r="C278" s="77"/>
      <c r="D278" s="441"/>
      <c r="E278" s="616"/>
      <c r="F278" s="162"/>
    </row>
    <row r="279" spans="1:6">
      <c r="A279" s="143"/>
      <c r="B279" s="53"/>
      <c r="C279" s="77"/>
      <c r="D279" s="441"/>
      <c r="E279" s="616"/>
      <c r="F279" s="162"/>
    </row>
    <row r="280" spans="1:6">
      <c r="A280" s="143"/>
      <c r="B280" s="53"/>
      <c r="C280" s="77"/>
      <c r="D280" s="441"/>
      <c r="E280" s="616"/>
      <c r="F280" s="162"/>
    </row>
    <row r="281" spans="1:6">
      <c r="A281" s="143"/>
      <c r="B281" s="53"/>
      <c r="C281" s="77"/>
      <c r="D281" s="441"/>
      <c r="E281" s="616"/>
      <c r="F281" s="162"/>
    </row>
    <row r="282" spans="1:6">
      <c r="A282" s="143"/>
      <c r="B282" s="53"/>
      <c r="C282" s="77"/>
      <c r="D282" s="441"/>
      <c r="E282" s="616"/>
      <c r="F282" s="162"/>
    </row>
    <row r="283" spans="1:6">
      <c r="A283" s="143"/>
      <c r="B283" s="53"/>
      <c r="C283" s="77"/>
      <c r="D283" s="441"/>
      <c r="E283" s="616"/>
      <c r="F283" s="162"/>
    </row>
    <row r="284" spans="1:6">
      <c r="A284" s="143"/>
      <c r="B284" s="53"/>
      <c r="C284" s="77"/>
      <c r="D284" s="441"/>
      <c r="E284" s="616"/>
      <c r="F284" s="162"/>
    </row>
    <row r="285" spans="1:6">
      <c r="A285" s="143"/>
      <c r="B285" s="53"/>
      <c r="C285" s="77"/>
      <c r="D285" s="441"/>
      <c r="E285" s="616"/>
      <c r="F285" s="162"/>
    </row>
    <row r="286" spans="1:6">
      <c r="A286" s="143"/>
      <c r="B286" s="53"/>
      <c r="C286" s="77"/>
      <c r="D286" s="441"/>
      <c r="E286" s="616"/>
      <c r="F286" s="162"/>
    </row>
    <row r="287" spans="1:6">
      <c r="A287" s="143"/>
      <c r="B287" s="53"/>
      <c r="C287" s="77"/>
      <c r="D287" s="441"/>
      <c r="E287" s="616"/>
      <c r="F287" s="162"/>
    </row>
    <row r="288" spans="1:6">
      <c r="A288" s="143"/>
      <c r="B288" s="53"/>
      <c r="C288" s="77"/>
      <c r="D288" s="441"/>
      <c r="E288" s="616"/>
      <c r="F288" s="162"/>
    </row>
    <row r="289" spans="1:6">
      <c r="A289" s="143"/>
      <c r="B289" s="53"/>
      <c r="C289" s="77"/>
      <c r="D289" s="441"/>
      <c r="E289" s="616"/>
      <c r="F289" s="162"/>
    </row>
    <row r="290" spans="1:6">
      <c r="A290" s="143"/>
      <c r="B290" s="53"/>
      <c r="C290" s="77"/>
      <c r="D290" s="441"/>
      <c r="E290" s="616"/>
      <c r="F290" s="162"/>
    </row>
    <row r="291" spans="1:6">
      <c r="A291" s="143"/>
      <c r="B291" s="53"/>
      <c r="C291" s="77"/>
      <c r="D291" s="441"/>
      <c r="E291" s="616"/>
      <c r="F291" s="162"/>
    </row>
    <row r="292" spans="1:6">
      <c r="A292" s="143"/>
      <c r="B292" s="53"/>
      <c r="C292" s="77"/>
      <c r="D292" s="441"/>
      <c r="E292" s="616"/>
      <c r="F292" s="162"/>
    </row>
    <row r="293" spans="1:6">
      <c r="A293" s="143"/>
      <c r="B293" s="53"/>
      <c r="C293" s="77"/>
      <c r="D293" s="441"/>
      <c r="E293" s="616"/>
      <c r="F293" s="162"/>
    </row>
    <row r="294" spans="1:6">
      <c r="A294" s="143"/>
      <c r="B294" s="53"/>
      <c r="C294" s="77"/>
      <c r="D294" s="441"/>
      <c r="E294" s="616"/>
      <c r="F294" s="162"/>
    </row>
    <row r="295" spans="1:6">
      <c r="A295" s="143"/>
      <c r="B295" s="53"/>
      <c r="C295" s="77"/>
      <c r="D295" s="441"/>
      <c r="E295" s="616"/>
      <c r="F295" s="162"/>
    </row>
    <row r="296" spans="1:6">
      <c r="A296" s="143"/>
      <c r="B296" s="53"/>
      <c r="C296" s="77"/>
      <c r="D296" s="441"/>
      <c r="E296" s="616"/>
      <c r="F296" s="162"/>
    </row>
    <row r="297" spans="1:6">
      <c r="A297" s="143"/>
      <c r="B297" s="53"/>
      <c r="C297" s="77"/>
      <c r="D297" s="441"/>
      <c r="E297" s="616"/>
      <c r="F297" s="162"/>
    </row>
    <row r="298" spans="1:6">
      <c r="A298" s="143"/>
      <c r="B298" s="53"/>
      <c r="C298" s="77"/>
      <c r="D298" s="441"/>
      <c r="E298" s="616"/>
      <c r="F298" s="162"/>
    </row>
    <row r="299" spans="1:6">
      <c r="A299" s="143"/>
      <c r="B299" s="53"/>
      <c r="C299" s="77"/>
      <c r="D299" s="441"/>
      <c r="E299" s="616"/>
      <c r="F299" s="162"/>
    </row>
    <row r="300" spans="1:6">
      <c r="A300" s="143"/>
      <c r="B300" s="53"/>
      <c r="C300" s="77"/>
      <c r="D300" s="441"/>
      <c r="E300" s="616"/>
      <c r="F300" s="162"/>
    </row>
    <row r="301" spans="1:6">
      <c r="A301" s="143"/>
      <c r="B301" s="53"/>
      <c r="C301" s="77"/>
      <c r="D301" s="441"/>
      <c r="E301" s="616"/>
      <c r="F301" s="162"/>
    </row>
    <row r="302" spans="1:6">
      <c r="A302" s="143"/>
      <c r="B302" s="53"/>
      <c r="C302" s="77"/>
      <c r="D302" s="441"/>
      <c r="E302" s="616"/>
      <c r="F302" s="162"/>
    </row>
    <row r="303" spans="1:6">
      <c r="A303" s="143"/>
      <c r="B303" s="53"/>
      <c r="C303" s="77"/>
      <c r="D303" s="441"/>
      <c r="E303" s="616"/>
      <c r="F303" s="162"/>
    </row>
    <row r="304" spans="1:6">
      <c r="A304" s="143"/>
      <c r="B304" s="53"/>
      <c r="C304" s="77"/>
      <c r="D304" s="441"/>
      <c r="E304" s="616"/>
      <c r="F304" s="162"/>
    </row>
    <row r="305" spans="1:6">
      <c r="A305" s="143"/>
      <c r="B305" s="53"/>
      <c r="C305" s="77"/>
      <c r="D305" s="441"/>
      <c r="E305" s="616"/>
      <c r="F305" s="162"/>
    </row>
    <row r="306" spans="1:6">
      <c r="A306" s="143"/>
      <c r="B306" s="53"/>
      <c r="C306" s="77"/>
      <c r="D306" s="441"/>
      <c r="E306" s="616"/>
      <c r="F306" s="162"/>
    </row>
    <row r="307" spans="1:6">
      <c r="A307" s="143"/>
      <c r="B307" s="53"/>
      <c r="C307" s="77"/>
      <c r="D307" s="441"/>
      <c r="E307" s="616"/>
      <c r="F307" s="162"/>
    </row>
    <row r="308" spans="1:6">
      <c r="A308" s="143"/>
      <c r="B308" s="53"/>
      <c r="C308" s="77"/>
      <c r="D308" s="441"/>
      <c r="E308" s="616"/>
      <c r="F308" s="162"/>
    </row>
    <row r="309" spans="1:6">
      <c r="A309" s="143"/>
      <c r="B309" s="53"/>
      <c r="C309" s="77"/>
      <c r="D309" s="441"/>
      <c r="E309" s="616"/>
      <c r="F309" s="162"/>
    </row>
    <row r="310" spans="1:6">
      <c r="A310" s="143"/>
      <c r="B310" s="53"/>
      <c r="C310" s="77"/>
      <c r="D310" s="441"/>
      <c r="E310" s="616"/>
      <c r="F310" s="162"/>
    </row>
    <row r="311" spans="1:6">
      <c r="A311" s="143"/>
      <c r="B311" s="53"/>
      <c r="C311" s="77"/>
      <c r="D311" s="441"/>
      <c r="E311" s="616"/>
      <c r="F311" s="162"/>
    </row>
    <row r="312" spans="1:6">
      <c r="A312" s="143"/>
      <c r="B312" s="53"/>
      <c r="C312" s="77"/>
      <c r="D312" s="441"/>
      <c r="E312" s="616"/>
      <c r="F312" s="162"/>
    </row>
    <row r="313" spans="1:6">
      <c r="A313" s="143"/>
      <c r="B313" s="53"/>
      <c r="C313" s="77"/>
      <c r="D313" s="441"/>
      <c r="E313" s="616"/>
      <c r="F313" s="162"/>
    </row>
    <row r="314" spans="1:6">
      <c r="A314" s="143"/>
      <c r="B314" s="53"/>
      <c r="C314" s="77"/>
      <c r="D314" s="441"/>
      <c r="E314" s="616"/>
      <c r="F314" s="162"/>
    </row>
    <row r="315" spans="1:6">
      <c r="A315" s="143"/>
      <c r="B315" s="53"/>
      <c r="C315" s="77"/>
      <c r="D315" s="441"/>
      <c r="E315" s="616"/>
      <c r="F315" s="162"/>
    </row>
    <row r="316" spans="1:6">
      <c r="A316" s="143"/>
      <c r="B316" s="53"/>
      <c r="C316" s="77"/>
      <c r="D316" s="441"/>
      <c r="E316" s="616"/>
      <c r="F316" s="162"/>
    </row>
    <row r="317" spans="1:6">
      <c r="A317" s="143"/>
      <c r="B317" s="53"/>
      <c r="C317" s="77"/>
      <c r="D317" s="441"/>
      <c r="E317" s="616"/>
      <c r="F317" s="162"/>
    </row>
    <row r="318" spans="1:6">
      <c r="A318" s="143"/>
      <c r="B318" s="53"/>
      <c r="C318" s="77"/>
      <c r="D318" s="441"/>
      <c r="E318" s="616"/>
      <c r="F318" s="162"/>
    </row>
    <row r="319" spans="1:6">
      <c r="A319" s="143"/>
      <c r="B319" s="53"/>
      <c r="C319" s="77"/>
      <c r="D319" s="441"/>
      <c r="E319" s="616"/>
      <c r="F319" s="162"/>
    </row>
    <row r="320" spans="1:6">
      <c r="A320" s="143"/>
      <c r="B320" s="53"/>
      <c r="C320" s="77"/>
      <c r="D320" s="441"/>
      <c r="E320" s="616"/>
      <c r="F320" s="162"/>
    </row>
    <row r="321" spans="1:6">
      <c r="A321" s="143"/>
      <c r="B321" s="53"/>
      <c r="C321" s="77"/>
      <c r="D321" s="441"/>
      <c r="E321" s="616"/>
      <c r="F321" s="162"/>
    </row>
    <row r="322" spans="1:6">
      <c r="A322" s="143"/>
      <c r="B322" s="53"/>
      <c r="C322" s="77"/>
      <c r="D322" s="441"/>
      <c r="E322" s="616"/>
      <c r="F322" s="162"/>
    </row>
    <row r="323" spans="1:6">
      <c r="A323" s="143"/>
      <c r="B323" s="53"/>
      <c r="C323" s="77"/>
      <c r="D323" s="441"/>
      <c r="E323" s="616"/>
      <c r="F323" s="162"/>
    </row>
    <row r="324" spans="1:6">
      <c r="A324" s="143"/>
      <c r="B324" s="53"/>
      <c r="C324" s="77"/>
      <c r="D324" s="441"/>
      <c r="E324" s="616"/>
      <c r="F324" s="162"/>
    </row>
    <row r="325" spans="1:6">
      <c r="A325" s="143"/>
      <c r="B325" s="53"/>
      <c r="C325" s="77"/>
      <c r="D325" s="441"/>
      <c r="E325" s="616"/>
      <c r="F325" s="162"/>
    </row>
    <row r="326" spans="1:6">
      <c r="A326" s="143"/>
      <c r="B326" s="53"/>
      <c r="C326" s="77"/>
      <c r="D326" s="441"/>
      <c r="E326" s="616"/>
      <c r="F326" s="162"/>
    </row>
    <row r="327" spans="1:6">
      <c r="A327" s="143"/>
      <c r="B327" s="53"/>
      <c r="C327" s="77"/>
      <c r="D327" s="441"/>
      <c r="E327" s="616"/>
      <c r="F327" s="162"/>
    </row>
    <row r="328" spans="1:6">
      <c r="A328" s="143"/>
      <c r="B328" s="53"/>
      <c r="C328" s="77"/>
      <c r="D328" s="441"/>
      <c r="E328" s="616"/>
      <c r="F328" s="162"/>
    </row>
    <row r="329" spans="1:6">
      <c r="A329" s="143"/>
      <c r="B329" s="53"/>
      <c r="C329" s="77"/>
      <c r="D329" s="441"/>
      <c r="E329" s="616"/>
      <c r="F329" s="162"/>
    </row>
    <row r="330" spans="1:6">
      <c r="A330" s="143"/>
      <c r="B330" s="53"/>
      <c r="C330" s="77"/>
      <c r="D330" s="441"/>
      <c r="E330" s="616"/>
      <c r="F330" s="162"/>
    </row>
    <row r="331" spans="1:6">
      <c r="A331" s="143"/>
      <c r="B331" s="53"/>
      <c r="C331" s="77"/>
      <c r="D331" s="441"/>
      <c r="E331" s="616"/>
      <c r="F331" s="162"/>
    </row>
    <row r="332" spans="1:6">
      <c r="A332" s="143"/>
      <c r="B332" s="53"/>
      <c r="C332" s="77"/>
      <c r="D332" s="441"/>
      <c r="E332" s="616"/>
      <c r="F332" s="162"/>
    </row>
    <row r="333" spans="1:6">
      <c r="A333" s="143"/>
      <c r="B333" s="53"/>
      <c r="C333" s="77"/>
      <c r="D333" s="441"/>
      <c r="E333" s="616"/>
      <c r="F333" s="162"/>
    </row>
    <row r="334" spans="1:6">
      <c r="A334" s="143"/>
      <c r="B334" s="53"/>
      <c r="C334" s="77"/>
      <c r="D334" s="441"/>
      <c r="E334" s="616"/>
      <c r="F334" s="162"/>
    </row>
    <row r="335" spans="1:6">
      <c r="A335" s="143"/>
      <c r="B335" s="53"/>
      <c r="C335" s="77"/>
      <c r="D335" s="441"/>
      <c r="E335" s="616"/>
      <c r="F335" s="162"/>
    </row>
    <row r="336" spans="1:6">
      <c r="A336" s="143"/>
      <c r="B336" s="53"/>
      <c r="C336" s="77"/>
      <c r="D336" s="441"/>
      <c r="E336" s="616"/>
      <c r="F336" s="162"/>
    </row>
    <row r="337" spans="1:6">
      <c r="A337" s="143"/>
      <c r="B337" s="53"/>
      <c r="C337" s="77"/>
      <c r="D337" s="441"/>
      <c r="E337" s="616"/>
      <c r="F337" s="162"/>
    </row>
    <row r="338" spans="1:6">
      <c r="A338" s="143"/>
      <c r="B338" s="53"/>
      <c r="C338" s="77"/>
      <c r="D338" s="441"/>
      <c r="E338" s="616"/>
      <c r="F338" s="162"/>
    </row>
    <row r="339" spans="1:6">
      <c r="A339" s="143"/>
      <c r="B339" s="53"/>
      <c r="C339" s="77"/>
      <c r="D339" s="441"/>
      <c r="E339" s="616"/>
      <c r="F339" s="162"/>
    </row>
    <row r="340" spans="1:6">
      <c r="A340" s="143"/>
      <c r="B340" s="53"/>
      <c r="C340" s="77"/>
      <c r="D340" s="441"/>
      <c r="E340" s="616"/>
      <c r="F340" s="162"/>
    </row>
    <row r="341" spans="1:6">
      <c r="A341" s="143"/>
      <c r="B341" s="53"/>
      <c r="C341" s="77"/>
      <c r="D341" s="441"/>
      <c r="E341" s="616"/>
      <c r="F341" s="162"/>
    </row>
    <row r="342" spans="1:6">
      <c r="A342" s="143"/>
      <c r="B342" s="53"/>
      <c r="C342" s="77"/>
      <c r="D342" s="441"/>
      <c r="E342" s="616"/>
      <c r="F342" s="162"/>
    </row>
    <row r="343" spans="1:6">
      <c r="A343" s="143"/>
      <c r="B343" s="53"/>
      <c r="C343" s="77"/>
      <c r="D343" s="441"/>
      <c r="E343" s="616"/>
      <c r="F343" s="162"/>
    </row>
    <row r="344" spans="1:6">
      <c r="A344" s="143"/>
      <c r="B344" s="53"/>
      <c r="C344" s="77"/>
      <c r="D344" s="441"/>
      <c r="E344" s="616"/>
      <c r="F344" s="162"/>
    </row>
    <row r="345" spans="1:6">
      <c r="A345" s="143"/>
      <c r="B345" s="53"/>
      <c r="C345" s="77"/>
      <c r="D345" s="441"/>
      <c r="E345" s="616"/>
      <c r="F345" s="162"/>
    </row>
    <row r="346" spans="1:6">
      <c r="A346" s="143"/>
      <c r="B346" s="53"/>
      <c r="C346" s="77"/>
      <c r="D346" s="441"/>
      <c r="E346" s="616"/>
      <c r="F346" s="162"/>
    </row>
    <row r="347" spans="1:6">
      <c r="A347" s="143"/>
      <c r="B347" s="53"/>
      <c r="C347" s="77"/>
      <c r="D347" s="441"/>
      <c r="E347" s="616"/>
      <c r="F347" s="162"/>
    </row>
    <row r="348" spans="1:6">
      <c r="A348" s="143"/>
      <c r="B348" s="53"/>
      <c r="C348" s="77"/>
      <c r="D348" s="441"/>
      <c r="E348" s="616"/>
      <c r="F348" s="162"/>
    </row>
    <row r="349" spans="1:6">
      <c r="A349" s="143"/>
      <c r="B349" s="53"/>
      <c r="C349" s="77"/>
      <c r="D349" s="441"/>
      <c r="E349" s="616"/>
      <c r="F349" s="162"/>
    </row>
    <row r="350" spans="1:6">
      <c r="A350" s="143"/>
      <c r="B350" s="53"/>
      <c r="C350" s="77"/>
      <c r="D350" s="441"/>
      <c r="E350" s="616"/>
      <c r="F350" s="162"/>
    </row>
    <row r="351" spans="1:6">
      <c r="A351" s="143"/>
      <c r="B351" s="53"/>
      <c r="C351" s="77"/>
      <c r="D351" s="441"/>
      <c r="E351" s="616"/>
      <c r="F351" s="162"/>
    </row>
    <row r="352" spans="1:6">
      <c r="A352" s="143"/>
      <c r="B352" s="53"/>
      <c r="C352" s="77"/>
      <c r="D352" s="441"/>
      <c r="E352" s="616"/>
      <c r="F352" s="162"/>
    </row>
    <row r="353" spans="1:6">
      <c r="A353" s="143"/>
      <c r="B353" s="53"/>
      <c r="C353" s="77"/>
      <c r="D353" s="441"/>
      <c r="E353" s="616"/>
      <c r="F353" s="162"/>
    </row>
    <row r="354" spans="1:6">
      <c r="A354" s="143"/>
      <c r="B354" s="53"/>
      <c r="C354" s="77"/>
      <c r="D354" s="441"/>
      <c r="E354" s="616"/>
      <c r="F354" s="162"/>
    </row>
    <row r="355" spans="1:6">
      <c r="A355" s="143"/>
      <c r="B355" s="53"/>
      <c r="C355" s="77"/>
      <c r="D355" s="441"/>
      <c r="E355" s="616"/>
      <c r="F355" s="162"/>
    </row>
    <row r="356" spans="1:6">
      <c r="A356" s="143"/>
      <c r="B356" s="53"/>
      <c r="C356" s="77"/>
      <c r="D356" s="441"/>
      <c r="E356" s="616"/>
      <c r="F356" s="162"/>
    </row>
    <row r="357" spans="1:6">
      <c r="A357" s="143"/>
      <c r="B357" s="53"/>
      <c r="C357" s="77"/>
      <c r="D357" s="441"/>
      <c r="E357" s="616"/>
      <c r="F357" s="162"/>
    </row>
    <row r="358" spans="1:6">
      <c r="A358" s="143"/>
      <c r="B358" s="53"/>
      <c r="C358" s="77"/>
      <c r="D358" s="441"/>
      <c r="E358" s="616"/>
      <c r="F358" s="162"/>
    </row>
    <row r="359" spans="1:6">
      <c r="A359" s="143"/>
      <c r="B359" s="53"/>
      <c r="C359" s="77"/>
      <c r="D359" s="441"/>
      <c r="E359" s="616"/>
      <c r="F359" s="162"/>
    </row>
    <row r="360" spans="1:6">
      <c r="A360" s="143"/>
      <c r="B360" s="53"/>
      <c r="C360" s="77"/>
      <c r="D360" s="441"/>
      <c r="E360" s="616"/>
      <c r="F360" s="162"/>
    </row>
    <row r="361" spans="1:6">
      <c r="A361" s="143"/>
      <c r="B361" s="53"/>
      <c r="C361" s="77"/>
      <c r="D361" s="441"/>
      <c r="E361" s="616"/>
      <c r="F361" s="162"/>
    </row>
    <row r="362" spans="1:6">
      <c r="A362" s="143"/>
      <c r="B362" s="53"/>
      <c r="C362" s="77"/>
      <c r="D362" s="441"/>
      <c r="E362" s="616"/>
      <c r="F362" s="162"/>
    </row>
    <row r="363" spans="1:6">
      <c r="A363" s="143"/>
      <c r="B363" s="53"/>
      <c r="C363" s="77"/>
      <c r="D363" s="441"/>
      <c r="E363" s="616"/>
      <c r="F363" s="162"/>
    </row>
    <row r="364" spans="1:6">
      <c r="A364" s="143"/>
      <c r="B364" s="53"/>
      <c r="C364" s="77"/>
      <c r="D364" s="441"/>
      <c r="E364" s="616"/>
      <c r="F364" s="162"/>
    </row>
    <row r="365" spans="1:6">
      <c r="A365" s="143"/>
      <c r="B365" s="53"/>
      <c r="C365" s="77"/>
      <c r="D365" s="441"/>
      <c r="E365" s="616"/>
      <c r="F365" s="162"/>
    </row>
    <row r="366" spans="1:6">
      <c r="A366" s="143"/>
      <c r="B366" s="53"/>
      <c r="C366" s="77"/>
      <c r="D366" s="441"/>
      <c r="E366" s="616"/>
      <c r="F366" s="162"/>
    </row>
    <row r="367" spans="1:6">
      <c r="A367" s="143"/>
      <c r="B367" s="53"/>
      <c r="C367" s="77"/>
      <c r="D367" s="441"/>
      <c r="E367" s="616"/>
      <c r="F367" s="162"/>
    </row>
    <row r="368" spans="1:6">
      <c r="A368" s="143"/>
      <c r="B368" s="53"/>
      <c r="C368" s="77"/>
      <c r="D368" s="441"/>
      <c r="E368" s="616"/>
      <c r="F368" s="162"/>
    </row>
    <row r="369" spans="1:6">
      <c r="A369" s="143"/>
      <c r="B369" s="53"/>
      <c r="C369" s="77"/>
      <c r="D369" s="441"/>
      <c r="E369" s="616"/>
      <c r="F369" s="162"/>
    </row>
    <row r="370" spans="1:6">
      <c r="A370" s="143"/>
      <c r="B370" s="53"/>
      <c r="C370" s="77"/>
      <c r="D370" s="441"/>
      <c r="E370" s="616"/>
      <c r="F370" s="162"/>
    </row>
    <row r="371" spans="1:6">
      <c r="A371" s="143"/>
      <c r="B371" s="53"/>
      <c r="C371" s="77"/>
      <c r="D371" s="441"/>
      <c r="E371" s="616"/>
      <c r="F371" s="162"/>
    </row>
    <row r="372" spans="1:6">
      <c r="A372" s="143"/>
      <c r="B372" s="53"/>
      <c r="C372" s="77"/>
      <c r="D372" s="441"/>
      <c r="E372" s="616"/>
      <c r="F372" s="162"/>
    </row>
    <row r="373" spans="1:6">
      <c r="A373" s="143"/>
      <c r="B373" s="53"/>
      <c r="C373" s="77"/>
      <c r="D373" s="441"/>
      <c r="E373" s="616"/>
      <c r="F373" s="162"/>
    </row>
    <row r="374" spans="1:6">
      <c r="A374" s="143"/>
      <c r="B374" s="53"/>
    </row>
  </sheetData>
  <sheetProtection selectLockedCells="1"/>
  <conditionalFormatting sqref="B55">
    <cfRule type="expression" dxfId="7" priority="7" stopIfTrue="1">
      <formula>$M55&gt;0</formula>
    </cfRule>
    <cfRule type="expression" dxfId="6" priority="8" stopIfTrue="1">
      <formula>#REF!=1</formula>
    </cfRule>
  </conditionalFormatting>
  <conditionalFormatting sqref="B53">
    <cfRule type="expression" dxfId="5" priority="9" stopIfTrue="1">
      <formula>$M54&gt;0</formula>
    </cfRule>
    <cfRule type="expression" dxfId="4" priority="10" stopIfTrue="1">
      <formula>#REF!=1</formula>
    </cfRule>
  </conditionalFormatting>
  <conditionalFormatting sqref="B51">
    <cfRule type="expression" dxfId="3" priority="5" stopIfTrue="1">
      <formula>$M51&gt;0</formula>
    </cfRule>
    <cfRule type="expression" dxfId="2" priority="6" stopIfTrue="1">
      <formula>#REF!=1</formula>
    </cfRule>
  </conditionalFormatting>
  <conditionalFormatting sqref="B39:B41">
    <cfRule type="expression" dxfId="1" priority="27" stopIfTrue="1">
      <formula>$O39&gt;0</formula>
    </cfRule>
    <cfRule type="expression" dxfId="0" priority="28" stopIfTrue="1">
      <formula>#REF!=1</formula>
    </cfRule>
  </conditionalFormatting>
  <pageMargins left="0.78740157480314965" right="0.59055118110236227" top="0.86614173228346458" bottom="1.1811023622047245" header="0.31496062992125984" footer="0.51181102362204722"/>
  <pageSetup paperSize="9" orientation="portrait" horizontalDpi="300" verticalDpi="300" r:id="rId1"/>
  <headerFooter alignWithMargins="0">
    <oddHeader>&amp;L&amp;8&amp;F</oddHeader>
    <oddFooter>&amp;L&amp;"FuturaTEEMedCon,Običajno"&amp;9PROTIM RŽIŠNIK PERC d.o.o.,  Poslovna cona A 2,  4208 ŠENČUR,  SLOVENIJA
tel.: 04 279 18 00  fax: 04 279 18 25  e-mail:  protim@rzisnik-perc.si  url: www.protim.si&amp;R&amp;"FuturaTEEMedCon,Običajno"&amp;P/&amp;N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44"/>
  <sheetViews>
    <sheetView view="pageBreakPreview" zoomScaleNormal="100" workbookViewId="0">
      <selection activeCell="E1" sqref="E1:E1048576"/>
    </sheetView>
  </sheetViews>
  <sheetFormatPr defaultRowHeight="12.5"/>
  <cols>
    <col min="1" max="1" width="5.81640625" style="464" customWidth="1"/>
    <col min="2" max="2" width="45" style="464" customWidth="1"/>
    <col min="3" max="3" width="6" style="472" customWidth="1"/>
    <col min="4" max="4" width="8.1796875" style="464" customWidth="1"/>
    <col min="5" max="5" width="9.453125" style="664" customWidth="1"/>
    <col min="6" max="6" width="13.26953125" style="464" customWidth="1"/>
    <col min="7" max="7" width="9.1796875" style="464"/>
    <col min="8" max="8" width="22" style="464" customWidth="1"/>
    <col min="9" max="256" width="9.1796875" style="464"/>
    <col min="257" max="257" width="7.26953125" style="464" bestFit="1" customWidth="1"/>
    <col min="258" max="258" width="45" style="464" customWidth="1"/>
    <col min="259" max="259" width="6" style="464" customWidth="1"/>
    <col min="260" max="260" width="10.7265625" style="464" customWidth="1"/>
    <col min="261" max="261" width="9.7265625" style="464" customWidth="1"/>
    <col min="262" max="262" width="12.453125" style="464" customWidth="1"/>
    <col min="263" max="263" width="9.1796875" style="464"/>
    <col min="264" max="264" width="12.453125" style="464" customWidth="1"/>
    <col min="265" max="512" width="9.1796875" style="464"/>
    <col min="513" max="513" width="7.26953125" style="464" bestFit="1" customWidth="1"/>
    <col min="514" max="514" width="45" style="464" customWidth="1"/>
    <col min="515" max="515" width="6" style="464" customWidth="1"/>
    <col min="516" max="516" width="10.7265625" style="464" customWidth="1"/>
    <col min="517" max="517" width="9.7265625" style="464" customWidth="1"/>
    <col min="518" max="518" width="12.453125" style="464" customWidth="1"/>
    <col min="519" max="519" width="9.1796875" style="464"/>
    <col min="520" max="520" width="12.453125" style="464" customWidth="1"/>
    <col min="521" max="768" width="9.1796875" style="464"/>
    <col min="769" max="769" width="7.26953125" style="464" bestFit="1" customWidth="1"/>
    <col min="770" max="770" width="45" style="464" customWidth="1"/>
    <col min="771" max="771" width="6" style="464" customWidth="1"/>
    <col min="772" max="772" width="10.7265625" style="464" customWidth="1"/>
    <col min="773" max="773" width="9.7265625" style="464" customWidth="1"/>
    <col min="774" max="774" width="12.453125" style="464" customWidth="1"/>
    <col min="775" max="775" width="9.1796875" style="464"/>
    <col min="776" max="776" width="12.453125" style="464" customWidth="1"/>
    <col min="777" max="1024" width="9.1796875" style="464"/>
    <col min="1025" max="1025" width="7.26953125" style="464" bestFit="1" customWidth="1"/>
    <col min="1026" max="1026" width="45" style="464" customWidth="1"/>
    <col min="1027" max="1027" width="6" style="464" customWidth="1"/>
    <col min="1028" max="1028" width="10.7265625" style="464" customWidth="1"/>
    <col min="1029" max="1029" width="9.7265625" style="464" customWidth="1"/>
    <col min="1030" max="1030" width="12.453125" style="464" customWidth="1"/>
    <col min="1031" max="1031" width="9.1796875" style="464"/>
    <col min="1032" max="1032" width="12.453125" style="464" customWidth="1"/>
    <col min="1033" max="1280" width="9.1796875" style="464"/>
    <col min="1281" max="1281" width="7.26953125" style="464" bestFit="1" customWidth="1"/>
    <col min="1282" max="1282" width="45" style="464" customWidth="1"/>
    <col min="1283" max="1283" width="6" style="464" customWidth="1"/>
    <col min="1284" max="1284" width="10.7265625" style="464" customWidth="1"/>
    <col min="1285" max="1285" width="9.7265625" style="464" customWidth="1"/>
    <col min="1286" max="1286" width="12.453125" style="464" customWidth="1"/>
    <col min="1287" max="1287" width="9.1796875" style="464"/>
    <col min="1288" max="1288" width="12.453125" style="464" customWidth="1"/>
    <col min="1289" max="1536" width="9.1796875" style="464"/>
    <col min="1537" max="1537" width="7.26953125" style="464" bestFit="1" customWidth="1"/>
    <col min="1538" max="1538" width="45" style="464" customWidth="1"/>
    <col min="1539" max="1539" width="6" style="464" customWidth="1"/>
    <col min="1540" max="1540" width="10.7265625" style="464" customWidth="1"/>
    <col min="1541" max="1541" width="9.7265625" style="464" customWidth="1"/>
    <col min="1542" max="1542" width="12.453125" style="464" customWidth="1"/>
    <col min="1543" max="1543" width="9.1796875" style="464"/>
    <col min="1544" max="1544" width="12.453125" style="464" customWidth="1"/>
    <col min="1545" max="1792" width="9.1796875" style="464"/>
    <col min="1793" max="1793" width="7.26953125" style="464" bestFit="1" customWidth="1"/>
    <col min="1794" max="1794" width="45" style="464" customWidth="1"/>
    <col min="1795" max="1795" width="6" style="464" customWidth="1"/>
    <col min="1796" max="1796" width="10.7265625" style="464" customWidth="1"/>
    <col min="1797" max="1797" width="9.7265625" style="464" customWidth="1"/>
    <col min="1798" max="1798" width="12.453125" style="464" customWidth="1"/>
    <col min="1799" max="1799" width="9.1796875" style="464"/>
    <col min="1800" max="1800" width="12.453125" style="464" customWidth="1"/>
    <col min="1801" max="2048" width="9.1796875" style="464"/>
    <col min="2049" max="2049" width="7.26953125" style="464" bestFit="1" customWidth="1"/>
    <col min="2050" max="2050" width="45" style="464" customWidth="1"/>
    <col min="2051" max="2051" width="6" style="464" customWidth="1"/>
    <col min="2052" max="2052" width="10.7265625" style="464" customWidth="1"/>
    <col min="2053" max="2053" width="9.7265625" style="464" customWidth="1"/>
    <col min="2054" max="2054" width="12.453125" style="464" customWidth="1"/>
    <col min="2055" max="2055" width="9.1796875" style="464"/>
    <col min="2056" max="2056" width="12.453125" style="464" customWidth="1"/>
    <col min="2057" max="2304" width="9.1796875" style="464"/>
    <col min="2305" max="2305" width="7.26953125" style="464" bestFit="1" customWidth="1"/>
    <col min="2306" max="2306" width="45" style="464" customWidth="1"/>
    <col min="2307" max="2307" width="6" style="464" customWidth="1"/>
    <col min="2308" max="2308" width="10.7265625" style="464" customWidth="1"/>
    <col min="2309" max="2309" width="9.7265625" style="464" customWidth="1"/>
    <col min="2310" max="2310" width="12.453125" style="464" customWidth="1"/>
    <col min="2311" max="2311" width="9.1796875" style="464"/>
    <col min="2312" max="2312" width="12.453125" style="464" customWidth="1"/>
    <col min="2313" max="2560" width="9.1796875" style="464"/>
    <col min="2561" max="2561" width="7.26953125" style="464" bestFit="1" customWidth="1"/>
    <col min="2562" max="2562" width="45" style="464" customWidth="1"/>
    <col min="2563" max="2563" width="6" style="464" customWidth="1"/>
    <col min="2564" max="2564" width="10.7265625" style="464" customWidth="1"/>
    <col min="2565" max="2565" width="9.7265625" style="464" customWidth="1"/>
    <col min="2566" max="2566" width="12.453125" style="464" customWidth="1"/>
    <col min="2567" max="2567" width="9.1796875" style="464"/>
    <col min="2568" max="2568" width="12.453125" style="464" customWidth="1"/>
    <col min="2569" max="2816" width="9.1796875" style="464"/>
    <col min="2817" max="2817" width="7.26953125" style="464" bestFit="1" customWidth="1"/>
    <col min="2818" max="2818" width="45" style="464" customWidth="1"/>
    <col min="2819" max="2819" width="6" style="464" customWidth="1"/>
    <col min="2820" max="2820" width="10.7265625" style="464" customWidth="1"/>
    <col min="2821" max="2821" width="9.7265625" style="464" customWidth="1"/>
    <col min="2822" max="2822" width="12.453125" style="464" customWidth="1"/>
    <col min="2823" max="2823" width="9.1796875" style="464"/>
    <col min="2824" max="2824" width="12.453125" style="464" customWidth="1"/>
    <col min="2825" max="3072" width="9.1796875" style="464"/>
    <col min="3073" max="3073" width="7.26953125" style="464" bestFit="1" customWidth="1"/>
    <col min="3074" max="3074" width="45" style="464" customWidth="1"/>
    <col min="3075" max="3075" width="6" style="464" customWidth="1"/>
    <col min="3076" max="3076" width="10.7265625" style="464" customWidth="1"/>
    <col min="3077" max="3077" width="9.7265625" style="464" customWidth="1"/>
    <col min="3078" max="3078" width="12.453125" style="464" customWidth="1"/>
    <col min="3079" max="3079" width="9.1796875" style="464"/>
    <col min="3080" max="3080" width="12.453125" style="464" customWidth="1"/>
    <col min="3081" max="3328" width="9.1796875" style="464"/>
    <col min="3329" max="3329" width="7.26953125" style="464" bestFit="1" customWidth="1"/>
    <col min="3330" max="3330" width="45" style="464" customWidth="1"/>
    <col min="3331" max="3331" width="6" style="464" customWidth="1"/>
    <col min="3332" max="3332" width="10.7265625" style="464" customWidth="1"/>
    <col min="3333" max="3333" width="9.7265625" style="464" customWidth="1"/>
    <col min="3334" max="3334" width="12.453125" style="464" customWidth="1"/>
    <col min="3335" max="3335" width="9.1796875" style="464"/>
    <col min="3336" max="3336" width="12.453125" style="464" customWidth="1"/>
    <col min="3337" max="3584" width="9.1796875" style="464"/>
    <col min="3585" max="3585" width="7.26953125" style="464" bestFit="1" customWidth="1"/>
    <col min="3586" max="3586" width="45" style="464" customWidth="1"/>
    <col min="3587" max="3587" width="6" style="464" customWidth="1"/>
    <col min="3588" max="3588" width="10.7265625" style="464" customWidth="1"/>
    <col min="3589" max="3589" width="9.7265625" style="464" customWidth="1"/>
    <col min="3590" max="3590" width="12.453125" style="464" customWidth="1"/>
    <col min="3591" max="3591" width="9.1796875" style="464"/>
    <col min="3592" max="3592" width="12.453125" style="464" customWidth="1"/>
    <col min="3593" max="3840" width="9.1796875" style="464"/>
    <col min="3841" max="3841" width="7.26953125" style="464" bestFit="1" customWidth="1"/>
    <col min="3842" max="3842" width="45" style="464" customWidth="1"/>
    <col min="3843" max="3843" width="6" style="464" customWidth="1"/>
    <col min="3844" max="3844" width="10.7265625" style="464" customWidth="1"/>
    <col min="3845" max="3845" width="9.7265625" style="464" customWidth="1"/>
    <col min="3846" max="3846" width="12.453125" style="464" customWidth="1"/>
    <col min="3847" max="3847" width="9.1796875" style="464"/>
    <col min="3848" max="3848" width="12.453125" style="464" customWidth="1"/>
    <col min="3849" max="4096" width="9.1796875" style="464"/>
    <col min="4097" max="4097" width="7.26953125" style="464" bestFit="1" customWidth="1"/>
    <col min="4098" max="4098" width="45" style="464" customWidth="1"/>
    <col min="4099" max="4099" width="6" style="464" customWidth="1"/>
    <col min="4100" max="4100" width="10.7265625" style="464" customWidth="1"/>
    <col min="4101" max="4101" width="9.7265625" style="464" customWidth="1"/>
    <col min="4102" max="4102" width="12.453125" style="464" customWidth="1"/>
    <col min="4103" max="4103" width="9.1796875" style="464"/>
    <col min="4104" max="4104" width="12.453125" style="464" customWidth="1"/>
    <col min="4105" max="4352" width="9.1796875" style="464"/>
    <col min="4353" max="4353" width="7.26953125" style="464" bestFit="1" customWidth="1"/>
    <col min="4354" max="4354" width="45" style="464" customWidth="1"/>
    <col min="4355" max="4355" width="6" style="464" customWidth="1"/>
    <col min="4356" max="4356" width="10.7265625" style="464" customWidth="1"/>
    <col min="4357" max="4357" width="9.7265625" style="464" customWidth="1"/>
    <col min="4358" max="4358" width="12.453125" style="464" customWidth="1"/>
    <col min="4359" max="4359" width="9.1796875" style="464"/>
    <col min="4360" max="4360" width="12.453125" style="464" customWidth="1"/>
    <col min="4361" max="4608" width="9.1796875" style="464"/>
    <col min="4609" max="4609" width="7.26953125" style="464" bestFit="1" customWidth="1"/>
    <col min="4610" max="4610" width="45" style="464" customWidth="1"/>
    <col min="4611" max="4611" width="6" style="464" customWidth="1"/>
    <col min="4612" max="4612" width="10.7265625" style="464" customWidth="1"/>
    <col min="4613" max="4613" width="9.7265625" style="464" customWidth="1"/>
    <col min="4614" max="4614" width="12.453125" style="464" customWidth="1"/>
    <col min="4615" max="4615" width="9.1796875" style="464"/>
    <col min="4616" max="4616" width="12.453125" style="464" customWidth="1"/>
    <col min="4617" max="4864" width="9.1796875" style="464"/>
    <col min="4865" max="4865" width="7.26953125" style="464" bestFit="1" customWidth="1"/>
    <col min="4866" max="4866" width="45" style="464" customWidth="1"/>
    <col min="4867" max="4867" width="6" style="464" customWidth="1"/>
    <col min="4868" max="4868" width="10.7265625" style="464" customWidth="1"/>
    <col min="4869" max="4869" width="9.7265625" style="464" customWidth="1"/>
    <col min="4870" max="4870" width="12.453125" style="464" customWidth="1"/>
    <col min="4871" max="4871" width="9.1796875" style="464"/>
    <col min="4872" max="4872" width="12.453125" style="464" customWidth="1"/>
    <col min="4873" max="5120" width="9.1796875" style="464"/>
    <col min="5121" max="5121" width="7.26953125" style="464" bestFit="1" customWidth="1"/>
    <col min="5122" max="5122" width="45" style="464" customWidth="1"/>
    <col min="5123" max="5123" width="6" style="464" customWidth="1"/>
    <col min="5124" max="5124" width="10.7265625" style="464" customWidth="1"/>
    <col min="5125" max="5125" width="9.7265625" style="464" customWidth="1"/>
    <col min="5126" max="5126" width="12.453125" style="464" customWidth="1"/>
    <col min="5127" max="5127" width="9.1796875" style="464"/>
    <col min="5128" max="5128" width="12.453125" style="464" customWidth="1"/>
    <col min="5129" max="5376" width="9.1796875" style="464"/>
    <col min="5377" max="5377" width="7.26953125" style="464" bestFit="1" customWidth="1"/>
    <col min="5378" max="5378" width="45" style="464" customWidth="1"/>
    <col min="5379" max="5379" width="6" style="464" customWidth="1"/>
    <col min="5380" max="5380" width="10.7265625" style="464" customWidth="1"/>
    <col min="5381" max="5381" width="9.7265625" style="464" customWidth="1"/>
    <col min="5382" max="5382" width="12.453125" style="464" customWidth="1"/>
    <col min="5383" max="5383" width="9.1796875" style="464"/>
    <col min="5384" max="5384" width="12.453125" style="464" customWidth="1"/>
    <col min="5385" max="5632" width="9.1796875" style="464"/>
    <col min="5633" max="5633" width="7.26953125" style="464" bestFit="1" customWidth="1"/>
    <col min="5634" max="5634" width="45" style="464" customWidth="1"/>
    <col min="5635" max="5635" width="6" style="464" customWidth="1"/>
    <col min="5636" max="5636" width="10.7265625" style="464" customWidth="1"/>
    <col min="5637" max="5637" width="9.7265625" style="464" customWidth="1"/>
    <col min="5638" max="5638" width="12.453125" style="464" customWidth="1"/>
    <col min="5639" max="5639" width="9.1796875" style="464"/>
    <col min="5640" max="5640" width="12.453125" style="464" customWidth="1"/>
    <col min="5641" max="5888" width="9.1796875" style="464"/>
    <col min="5889" max="5889" width="7.26953125" style="464" bestFit="1" customWidth="1"/>
    <col min="5890" max="5890" width="45" style="464" customWidth="1"/>
    <col min="5891" max="5891" width="6" style="464" customWidth="1"/>
    <col min="5892" max="5892" width="10.7265625" style="464" customWidth="1"/>
    <col min="5893" max="5893" width="9.7265625" style="464" customWidth="1"/>
    <col min="5894" max="5894" width="12.453125" style="464" customWidth="1"/>
    <col min="5895" max="5895" width="9.1796875" style="464"/>
    <col min="5896" max="5896" width="12.453125" style="464" customWidth="1"/>
    <col min="5897" max="6144" width="9.1796875" style="464"/>
    <col min="6145" max="6145" width="7.26953125" style="464" bestFit="1" customWidth="1"/>
    <col min="6146" max="6146" width="45" style="464" customWidth="1"/>
    <col min="6147" max="6147" width="6" style="464" customWidth="1"/>
    <col min="6148" max="6148" width="10.7265625" style="464" customWidth="1"/>
    <col min="6149" max="6149" width="9.7265625" style="464" customWidth="1"/>
    <col min="6150" max="6150" width="12.453125" style="464" customWidth="1"/>
    <col min="6151" max="6151" width="9.1796875" style="464"/>
    <col min="6152" max="6152" width="12.453125" style="464" customWidth="1"/>
    <col min="6153" max="6400" width="9.1796875" style="464"/>
    <col min="6401" max="6401" width="7.26953125" style="464" bestFit="1" customWidth="1"/>
    <col min="6402" max="6402" width="45" style="464" customWidth="1"/>
    <col min="6403" max="6403" width="6" style="464" customWidth="1"/>
    <col min="6404" max="6404" width="10.7265625" style="464" customWidth="1"/>
    <col min="6405" max="6405" width="9.7265625" style="464" customWidth="1"/>
    <col min="6406" max="6406" width="12.453125" style="464" customWidth="1"/>
    <col min="6407" max="6407" width="9.1796875" style="464"/>
    <col min="6408" max="6408" width="12.453125" style="464" customWidth="1"/>
    <col min="6409" max="6656" width="9.1796875" style="464"/>
    <col min="6657" max="6657" width="7.26953125" style="464" bestFit="1" customWidth="1"/>
    <col min="6658" max="6658" width="45" style="464" customWidth="1"/>
    <col min="6659" max="6659" width="6" style="464" customWidth="1"/>
    <col min="6660" max="6660" width="10.7265625" style="464" customWidth="1"/>
    <col min="6661" max="6661" width="9.7265625" style="464" customWidth="1"/>
    <col min="6662" max="6662" width="12.453125" style="464" customWidth="1"/>
    <col min="6663" max="6663" width="9.1796875" style="464"/>
    <col min="6664" max="6664" width="12.453125" style="464" customWidth="1"/>
    <col min="6665" max="6912" width="9.1796875" style="464"/>
    <col min="6913" max="6913" width="7.26953125" style="464" bestFit="1" customWidth="1"/>
    <col min="6914" max="6914" width="45" style="464" customWidth="1"/>
    <col min="6915" max="6915" width="6" style="464" customWidth="1"/>
    <col min="6916" max="6916" width="10.7265625" style="464" customWidth="1"/>
    <col min="6917" max="6917" width="9.7265625" style="464" customWidth="1"/>
    <col min="6918" max="6918" width="12.453125" style="464" customWidth="1"/>
    <col min="6919" max="6919" width="9.1796875" style="464"/>
    <col min="6920" max="6920" width="12.453125" style="464" customWidth="1"/>
    <col min="6921" max="7168" width="9.1796875" style="464"/>
    <col min="7169" max="7169" width="7.26953125" style="464" bestFit="1" customWidth="1"/>
    <col min="7170" max="7170" width="45" style="464" customWidth="1"/>
    <col min="7171" max="7171" width="6" style="464" customWidth="1"/>
    <col min="7172" max="7172" width="10.7265625" style="464" customWidth="1"/>
    <col min="7173" max="7173" width="9.7265625" style="464" customWidth="1"/>
    <col min="7174" max="7174" width="12.453125" style="464" customWidth="1"/>
    <col min="7175" max="7175" width="9.1796875" style="464"/>
    <col min="7176" max="7176" width="12.453125" style="464" customWidth="1"/>
    <col min="7177" max="7424" width="9.1796875" style="464"/>
    <col min="7425" max="7425" width="7.26953125" style="464" bestFit="1" customWidth="1"/>
    <col min="7426" max="7426" width="45" style="464" customWidth="1"/>
    <col min="7427" max="7427" width="6" style="464" customWidth="1"/>
    <col min="7428" max="7428" width="10.7265625" style="464" customWidth="1"/>
    <col min="7429" max="7429" width="9.7265625" style="464" customWidth="1"/>
    <col min="7430" max="7430" width="12.453125" style="464" customWidth="1"/>
    <col min="7431" max="7431" width="9.1796875" style="464"/>
    <col min="7432" max="7432" width="12.453125" style="464" customWidth="1"/>
    <col min="7433" max="7680" width="9.1796875" style="464"/>
    <col min="7681" max="7681" width="7.26953125" style="464" bestFit="1" customWidth="1"/>
    <col min="7682" max="7682" width="45" style="464" customWidth="1"/>
    <col min="7683" max="7683" width="6" style="464" customWidth="1"/>
    <col min="7684" max="7684" width="10.7265625" style="464" customWidth="1"/>
    <col min="7685" max="7685" width="9.7265625" style="464" customWidth="1"/>
    <col min="7686" max="7686" width="12.453125" style="464" customWidth="1"/>
    <col min="7687" max="7687" width="9.1796875" style="464"/>
    <col min="7688" max="7688" width="12.453125" style="464" customWidth="1"/>
    <col min="7689" max="7936" width="9.1796875" style="464"/>
    <col min="7937" max="7937" width="7.26953125" style="464" bestFit="1" customWidth="1"/>
    <col min="7938" max="7938" width="45" style="464" customWidth="1"/>
    <col min="7939" max="7939" width="6" style="464" customWidth="1"/>
    <col min="7940" max="7940" width="10.7265625" style="464" customWidth="1"/>
    <col min="7941" max="7941" width="9.7265625" style="464" customWidth="1"/>
    <col min="7942" max="7942" width="12.453125" style="464" customWidth="1"/>
    <col min="7943" max="7943" width="9.1796875" style="464"/>
    <col min="7944" max="7944" width="12.453125" style="464" customWidth="1"/>
    <col min="7945" max="8192" width="9.1796875" style="464"/>
    <col min="8193" max="8193" width="7.26953125" style="464" bestFit="1" customWidth="1"/>
    <col min="8194" max="8194" width="45" style="464" customWidth="1"/>
    <col min="8195" max="8195" width="6" style="464" customWidth="1"/>
    <col min="8196" max="8196" width="10.7265625" style="464" customWidth="1"/>
    <col min="8197" max="8197" width="9.7265625" style="464" customWidth="1"/>
    <col min="8198" max="8198" width="12.453125" style="464" customWidth="1"/>
    <col min="8199" max="8199" width="9.1796875" style="464"/>
    <col min="8200" max="8200" width="12.453125" style="464" customWidth="1"/>
    <col min="8201" max="8448" width="9.1796875" style="464"/>
    <col min="8449" max="8449" width="7.26953125" style="464" bestFit="1" customWidth="1"/>
    <col min="8450" max="8450" width="45" style="464" customWidth="1"/>
    <col min="8451" max="8451" width="6" style="464" customWidth="1"/>
    <col min="8452" max="8452" width="10.7265625" style="464" customWidth="1"/>
    <col min="8453" max="8453" width="9.7265625" style="464" customWidth="1"/>
    <col min="8454" max="8454" width="12.453125" style="464" customWidth="1"/>
    <col min="8455" max="8455" width="9.1796875" style="464"/>
    <col min="8456" max="8456" width="12.453125" style="464" customWidth="1"/>
    <col min="8457" max="8704" width="9.1796875" style="464"/>
    <col min="8705" max="8705" width="7.26953125" style="464" bestFit="1" customWidth="1"/>
    <col min="8706" max="8706" width="45" style="464" customWidth="1"/>
    <col min="8707" max="8707" width="6" style="464" customWidth="1"/>
    <col min="8708" max="8708" width="10.7265625" style="464" customWidth="1"/>
    <col min="8709" max="8709" width="9.7265625" style="464" customWidth="1"/>
    <col min="8710" max="8710" width="12.453125" style="464" customWidth="1"/>
    <col min="8711" max="8711" width="9.1796875" style="464"/>
    <col min="8712" max="8712" width="12.453125" style="464" customWidth="1"/>
    <col min="8713" max="8960" width="9.1796875" style="464"/>
    <col min="8961" max="8961" width="7.26953125" style="464" bestFit="1" customWidth="1"/>
    <col min="8962" max="8962" width="45" style="464" customWidth="1"/>
    <col min="8963" max="8963" width="6" style="464" customWidth="1"/>
    <col min="8964" max="8964" width="10.7265625" style="464" customWidth="1"/>
    <col min="8965" max="8965" width="9.7265625" style="464" customWidth="1"/>
    <col min="8966" max="8966" width="12.453125" style="464" customWidth="1"/>
    <col min="8967" max="8967" width="9.1796875" style="464"/>
    <col min="8968" max="8968" width="12.453125" style="464" customWidth="1"/>
    <col min="8969" max="9216" width="9.1796875" style="464"/>
    <col min="9217" max="9217" width="7.26953125" style="464" bestFit="1" customWidth="1"/>
    <col min="9218" max="9218" width="45" style="464" customWidth="1"/>
    <col min="9219" max="9219" width="6" style="464" customWidth="1"/>
    <col min="9220" max="9220" width="10.7265625" style="464" customWidth="1"/>
    <col min="9221" max="9221" width="9.7265625" style="464" customWidth="1"/>
    <col min="9222" max="9222" width="12.453125" style="464" customWidth="1"/>
    <col min="9223" max="9223" width="9.1796875" style="464"/>
    <col min="9224" max="9224" width="12.453125" style="464" customWidth="1"/>
    <col min="9225" max="9472" width="9.1796875" style="464"/>
    <col min="9473" max="9473" width="7.26953125" style="464" bestFit="1" customWidth="1"/>
    <col min="9474" max="9474" width="45" style="464" customWidth="1"/>
    <col min="9475" max="9475" width="6" style="464" customWidth="1"/>
    <col min="9476" max="9476" width="10.7265625" style="464" customWidth="1"/>
    <col min="9477" max="9477" width="9.7265625" style="464" customWidth="1"/>
    <col min="9478" max="9478" width="12.453125" style="464" customWidth="1"/>
    <col min="9479" max="9479" width="9.1796875" style="464"/>
    <col min="9480" max="9480" width="12.453125" style="464" customWidth="1"/>
    <col min="9481" max="9728" width="9.1796875" style="464"/>
    <col min="9729" max="9729" width="7.26953125" style="464" bestFit="1" customWidth="1"/>
    <col min="9730" max="9730" width="45" style="464" customWidth="1"/>
    <col min="9731" max="9731" width="6" style="464" customWidth="1"/>
    <col min="9732" max="9732" width="10.7265625" style="464" customWidth="1"/>
    <col min="9733" max="9733" width="9.7265625" style="464" customWidth="1"/>
    <col min="9734" max="9734" width="12.453125" style="464" customWidth="1"/>
    <col min="9735" max="9735" width="9.1796875" style="464"/>
    <col min="9736" max="9736" width="12.453125" style="464" customWidth="1"/>
    <col min="9737" max="9984" width="9.1796875" style="464"/>
    <col min="9985" max="9985" width="7.26953125" style="464" bestFit="1" customWidth="1"/>
    <col min="9986" max="9986" width="45" style="464" customWidth="1"/>
    <col min="9987" max="9987" width="6" style="464" customWidth="1"/>
    <col min="9988" max="9988" width="10.7265625" style="464" customWidth="1"/>
    <col min="9989" max="9989" width="9.7265625" style="464" customWidth="1"/>
    <col min="9990" max="9990" width="12.453125" style="464" customWidth="1"/>
    <col min="9991" max="9991" width="9.1796875" style="464"/>
    <col min="9992" max="9992" width="12.453125" style="464" customWidth="1"/>
    <col min="9993" max="10240" width="9.1796875" style="464"/>
    <col min="10241" max="10241" width="7.26953125" style="464" bestFit="1" customWidth="1"/>
    <col min="10242" max="10242" width="45" style="464" customWidth="1"/>
    <col min="10243" max="10243" width="6" style="464" customWidth="1"/>
    <col min="10244" max="10244" width="10.7265625" style="464" customWidth="1"/>
    <col min="10245" max="10245" width="9.7265625" style="464" customWidth="1"/>
    <col min="10246" max="10246" width="12.453125" style="464" customWidth="1"/>
    <col min="10247" max="10247" width="9.1796875" style="464"/>
    <col min="10248" max="10248" width="12.453125" style="464" customWidth="1"/>
    <col min="10249" max="10496" width="9.1796875" style="464"/>
    <col min="10497" max="10497" width="7.26953125" style="464" bestFit="1" customWidth="1"/>
    <col min="10498" max="10498" width="45" style="464" customWidth="1"/>
    <col min="10499" max="10499" width="6" style="464" customWidth="1"/>
    <col min="10500" max="10500" width="10.7265625" style="464" customWidth="1"/>
    <col min="10501" max="10501" width="9.7265625" style="464" customWidth="1"/>
    <col min="10502" max="10502" width="12.453125" style="464" customWidth="1"/>
    <col min="10503" max="10503" width="9.1796875" style="464"/>
    <col min="10504" max="10504" width="12.453125" style="464" customWidth="1"/>
    <col min="10505" max="10752" width="9.1796875" style="464"/>
    <col min="10753" max="10753" width="7.26953125" style="464" bestFit="1" customWidth="1"/>
    <col min="10754" max="10754" width="45" style="464" customWidth="1"/>
    <col min="10755" max="10755" width="6" style="464" customWidth="1"/>
    <col min="10756" max="10756" width="10.7265625" style="464" customWidth="1"/>
    <col min="10757" max="10757" width="9.7265625" style="464" customWidth="1"/>
    <col min="10758" max="10758" width="12.453125" style="464" customWidth="1"/>
    <col min="10759" max="10759" width="9.1796875" style="464"/>
    <col min="10760" max="10760" width="12.453125" style="464" customWidth="1"/>
    <col min="10761" max="11008" width="9.1796875" style="464"/>
    <col min="11009" max="11009" width="7.26953125" style="464" bestFit="1" customWidth="1"/>
    <col min="11010" max="11010" width="45" style="464" customWidth="1"/>
    <col min="11011" max="11011" width="6" style="464" customWidth="1"/>
    <col min="11012" max="11012" width="10.7265625" style="464" customWidth="1"/>
    <col min="11013" max="11013" width="9.7265625" style="464" customWidth="1"/>
    <col min="11014" max="11014" width="12.453125" style="464" customWidth="1"/>
    <col min="11015" max="11015" width="9.1796875" style="464"/>
    <col min="11016" max="11016" width="12.453125" style="464" customWidth="1"/>
    <col min="11017" max="11264" width="9.1796875" style="464"/>
    <col min="11265" max="11265" width="7.26953125" style="464" bestFit="1" customWidth="1"/>
    <col min="11266" max="11266" width="45" style="464" customWidth="1"/>
    <col min="11267" max="11267" width="6" style="464" customWidth="1"/>
    <col min="11268" max="11268" width="10.7265625" style="464" customWidth="1"/>
    <col min="11269" max="11269" width="9.7265625" style="464" customWidth="1"/>
    <col min="11270" max="11270" width="12.453125" style="464" customWidth="1"/>
    <col min="11271" max="11271" width="9.1796875" style="464"/>
    <col min="11272" max="11272" width="12.453125" style="464" customWidth="1"/>
    <col min="11273" max="11520" width="9.1796875" style="464"/>
    <col min="11521" max="11521" width="7.26953125" style="464" bestFit="1" customWidth="1"/>
    <col min="11522" max="11522" width="45" style="464" customWidth="1"/>
    <col min="11523" max="11523" width="6" style="464" customWidth="1"/>
    <col min="11524" max="11524" width="10.7265625" style="464" customWidth="1"/>
    <col min="11525" max="11525" width="9.7265625" style="464" customWidth="1"/>
    <col min="11526" max="11526" width="12.453125" style="464" customWidth="1"/>
    <col min="11527" max="11527" width="9.1796875" style="464"/>
    <col min="11528" max="11528" width="12.453125" style="464" customWidth="1"/>
    <col min="11529" max="11776" width="9.1796875" style="464"/>
    <col min="11777" max="11777" width="7.26953125" style="464" bestFit="1" customWidth="1"/>
    <col min="11778" max="11778" width="45" style="464" customWidth="1"/>
    <col min="11779" max="11779" width="6" style="464" customWidth="1"/>
    <col min="11780" max="11780" width="10.7265625" style="464" customWidth="1"/>
    <col min="11781" max="11781" width="9.7265625" style="464" customWidth="1"/>
    <col min="11782" max="11782" width="12.453125" style="464" customWidth="1"/>
    <col min="11783" max="11783" width="9.1796875" style="464"/>
    <col min="11784" max="11784" width="12.453125" style="464" customWidth="1"/>
    <col min="11785" max="12032" width="9.1796875" style="464"/>
    <col min="12033" max="12033" width="7.26953125" style="464" bestFit="1" customWidth="1"/>
    <col min="12034" max="12034" width="45" style="464" customWidth="1"/>
    <col min="12035" max="12035" width="6" style="464" customWidth="1"/>
    <col min="12036" max="12036" width="10.7265625" style="464" customWidth="1"/>
    <col min="12037" max="12037" width="9.7265625" style="464" customWidth="1"/>
    <col min="12038" max="12038" width="12.453125" style="464" customWidth="1"/>
    <col min="12039" max="12039" width="9.1796875" style="464"/>
    <col min="12040" max="12040" width="12.453125" style="464" customWidth="1"/>
    <col min="12041" max="12288" width="9.1796875" style="464"/>
    <col min="12289" max="12289" width="7.26953125" style="464" bestFit="1" customWidth="1"/>
    <col min="12290" max="12290" width="45" style="464" customWidth="1"/>
    <col min="12291" max="12291" width="6" style="464" customWidth="1"/>
    <col min="12292" max="12292" width="10.7265625" style="464" customWidth="1"/>
    <col min="12293" max="12293" width="9.7265625" style="464" customWidth="1"/>
    <col min="12294" max="12294" width="12.453125" style="464" customWidth="1"/>
    <col min="12295" max="12295" width="9.1796875" style="464"/>
    <col min="12296" max="12296" width="12.453125" style="464" customWidth="1"/>
    <col min="12297" max="12544" width="9.1796875" style="464"/>
    <col min="12545" max="12545" width="7.26953125" style="464" bestFit="1" customWidth="1"/>
    <col min="12546" max="12546" width="45" style="464" customWidth="1"/>
    <col min="12547" max="12547" width="6" style="464" customWidth="1"/>
    <col min="12548" max="12548" width="10.7265625" style="464" customWidth="1"/>
    <col min="12549" max="12549" width="9.7265625" style="464" customWidth="1"/>
    <col min="12550" max="12550" width="12.453125" style="464" customWidth="1"/>
    <col min="12551" max="12551" width="9.1796875" style="464"/>
    <col min="12552" max="12552" width="12.453125" style="464" customWidth="1"/>
    <col min="12553" max="12800" width="9.1796875" style="464"/>
    <col min="12801" max="12801" width="7.26953125" style="464" bestFit="1" customWidth="1"/>
    <col min="12802" max="12802" width="45" style="464" customWidth="1"/>
    <col min="12803" max="12803" width="6" style="464" customWidth="1"/>
    <col min="12804" max="12804" width="10.7265625" style="464" customWidth="1"/>
    <col min="12805" max="12805" width="9.7265625" style="464" customWidth="1"/>
    <col min="12806" max="12806" width="12.453125" style="464" customWidth="1"/>
    <col min="12807" max="12807" width="9.1796875" style="464"/>
    <col min="12808" max="12808" width="12.453125" style="464" customWidth="1"/>
    <col min="12809" max="13056" width="9.1796875" style="464"/>
    <col min="13057" max="13057" width="7.26953125" style="464" bestFit="1" customWidth="1"/>
    <col min="13058" max="13058" width="45" style="464" customWidth="1"/>
    <col min="13059" max="13059" width="6" style="464" customWidth="1"/>
    <col min="13060" max="13060" width="10.7265625" style="464" customWidth="1"/>
    <col min="13061" max="13061" width="9.7265625" style="464" customWidth="1"/>
    <col min="13062" max="13062" width="12.453125" style="464" customWidth="1"/>
    <col min="13063" max="13063" width="9.1796875" style="464"/>
    <col min="13064" max="13064" width="12.453125" style="464" customWidth="1"/>
    <col min="13065" max="13312" width="9.1796875" style="464"/>
    <col min="13313" max="13313" width="7.26953125" style="464" bestFit="1" customWidth="1"/>
    <col min="13314" max="13314" width="45" style="464" customWidth="1"/>
    <col min="13315" max="13315" width="6" style="464" customWidth="1"/>
    <col min="13316" max="13316" width="10.7265625" style="464" customWidth="1"/>
    <col min="13317" max="13317" width="9.7265625" style="464" customWidth="1"/>
    <col min="13318" max="13318" width="12.453125" style="464" customWidth="1"/>
    <col min="13319" max="13319" width="9.1796875" style="464"/>
    <col min="13320" max="13320" width="12.453125" style="464" customWidth="1"/>
    <col min="13321" max="13568" width="9.1796875" style="464"/>
    <col min="13569" max="13569" width="7.26953125" style="464" bestFit="1" customWidth="1"/>
    <col min="13570" max="13570" width="45" style="464" customWidth="1"/>
    <col min="13571" max="13571" width="6" style="464" customWidth="1"/>
    <col min="13572" max="13572" width="10.7265625" style="464" customWidth="1"/>
    <col min="13573" max="13573" width="9.7265625" style="464" customWidth="1"/>
    <col min="13574" max="13574" width="12.453125" style="464" customWidth="1"/>
    <col min="13575" max="13575" width="9.1796875" style="464"/>
    <col min="13576" max="13576" width="12.453125" style="464" customWidth="1"/>
    <col min="13577" max="13824" width="9.1796875" style="464"/>
    <col min="13825" max="13825" width="7.26953125" style="464" bestFit="1" customWidth="1"/>
    <col min="13826" max="13826" width="45" style="464" customWidth="1"/>
    <col min="13827" max="13827" width="6" style="464" customWidth="1"/>
    <col min="13828" max="13828" width="10.7265625" style="464" customWidth="1"/>
    <col min="13829" max="13829" width="9.7265625" style="464" customWidth="1"/>
    <col min="13830" max="13830" width="12.453125" style="464" customWidth="1"/>
    <col min="13831" max="13831" width="9.1796875" style="464"/>
    <col min="13832" max="13832" width="12.453125" style="464" customWidth="1"/>
    <col min="13833" max="14080" width="9.1796875" style="464"/>
    <col min="14081" max="14081" width="7.26953125" style="464" bestFit="1" customWidth="1"/>
    <col min="14082" max="14082" width="45" style="464" customWidth="1"/>
    <col min="14083" max="14083" width="6" style="464" customWidth="1"/>
    <col min="14084" max="14084" width="10.7265625" style="464" customWidth="1"/>
    <col min="14085" max="14085" width="9.7265625" style="464" customWidth="1"/>
    <col min="14086" max="14086" width="12.453125" style="464" customWidth="1"/>
    <col min="14087" max="14087" width="9.1796875" style="464"/>
    <col min="14088" max="14088" width="12.453125" style="464" customWidth="1"/>
    <col min="14089" max="14336" width="9.1796875" style="464"/>
    <col min="14337" max="14337" width="7.26953125" style="464" bestFit="1" customWidth="1"/>
    <col min="14338" max="14338" width="45" style="464" customWidth="1"/>
    <col min="14339" max="14339" width="6" style="464" customWidth="1"/>
    <col min="14340" max="14340" width="10.7265625" style="464" customWidth="1"/>
    <col min="14341" max="14341" width="9.7265625" style="464" customWidth="1"/>
    <col min="14342" max="14342" width="12.453125" style="464" customWidth="1"/>
    <col min="14343" max="14343" width="9.1796875" style="464"/>
    <col min="14344" max="14344" width="12.453125" style="464" customWidth="1"/>
    <col min="14345" max="14592" width="9.1796875" style="464"/>
    <col min="14593" max="14593" width="7.26953125" style="464" bestFit="1" customWidth="1"/>
    <col min="14594" max="14594" width="45" style="464" customWidth="1"/>
    <col min="14595" max="14595" width="6" style="464" customWidth="1"/>
    <col min="14596" max="14596" width="10.7265625" style="464" customWidth="1"/>
    <col min="14597" max="14597" width="9.7265625" style="464" customWidth="1"/>
    <col min="14598" max="14598" width="12.453125" style="464" customWidth="1"/>
    <col min="14599" max="14599" width="9.1796875" style="464"/>
    <col min="14600" max="14600" width="12.453125" style="464" customWidth="1"/>
    <col min="14601" max="14848" width="9.1796875" style="464"/>
    <col min="14849" max="14849" width="7.26953125" style="464" bestFit="1" customWidth="1"/>
    <col min="14850" max="14850" width="45" style="464" customWidth="1"/>
    <col min="14851" max="14851" width="6" style="464" customWidth="1"/>
    <col min="14852" max="14852" width="10.7265625" style="464" customWidth="1"/>
    <col min="14853" max="14853" width="9.7265625" style="464" customWidth="1"/>
    <col min="14854" max="14854" width="12.453125" style="464" customWidth="1"/>
    <col min="14855" max="14855" width="9.1796875" style="464"/>
    <col min="14856" max="14856" width="12.453125" style="464" customWidth="1"/>
    <col min="14857" max="15104" width="9.1796875" style="464"/>
    <col min="15105" max="15105" width="7.26953125" style="464" bestFit="1" customWidth="1"/>
    <col min="15106" max="15106" width="45" style="464" customWidth="1"/>
    <col min="15107" max="15107" width="6" style="464" customWidth="1"/>
    <col min="15108" max="15108" width="10.7265625" style="464" customWidth="1"/>
    <col min="15109" max="15109" width="9.7265625" style="464" customWidth="1"/>
    <col min="15110" max="15110" width="12.453125" style="464" customWidth="1"/>
    <col min="15111" max="15111" width="9.1796875" style="464"/>
    <col min="15112" max="15112" width="12.453125" style="464" customWidth="1"/>
    <col min="15113" max="15360" width="9.1796875" style="464"/>
    <col min="15361" max="15361" width="7.26953125" style="464" bestFit="1" customWidth="1"/>
    <col min="15362" max="15362" width="45" style="464" customWidth="1"/>
    <col min="15363" max="15363" width="6" style="464" customWidth="1"/>
    <col min="15364" max="15364" width="10.7265625" style="464" customWidth="1"/>
    <col min="15365" max="15365" width="9.7265625" style="464" customWidth="1"/>
    <col min="15366" max="15366" width="12.453125" style="464" customWidth="1"/>
    <col min="15367" max="15367" width="9.1796875" style="464"/>
    <col min="15368" max="15368" width="12.453125" style="464" customWidth="1"/>
    <col min="15369" max="15616" width="9.1796875" style="464"/>
    <col min="15617" max="15617" width="7.26953125" style="464" bestFit="1" customWidth="1"/>
    <col min="15618" max="15618" width="45" style="464" customWidth="1"/>
    <col min="15619" max="15619" width="6" style="464" customWidth="1"/>
    <col min="15620" max="15620" width="10.7265625" style="464" customWidth="1"/>
    <col min="15621" max="15621" width="9.7265625" style="464" customWidth="1"/>
    <col min="15622" max="15622" width="12.453125" style="464" customWidth="1"/>
    <col min="15623" max="15623" width="9.1796875" style="464"/>
    <col min="15624" max="15624" width="12.453125" style="464" customWidth="1"/>
    <col min="15625" max="15872" width="9.1796875" style="464"/>
    <col min="15873" max="15873" width="7.26953125" style="464" bestFit="1" customWidth="1"/>
    <col min="15874" max="15874" width="45" style="464" customWidth="1"/>
    <col min="15875" max="15875" width="6" style="464" customWidth="1"/>
    <col min="15876" max="15876" width="10.7265625" style="464" customWidth="1"/>
    <col min="15877" max="15877" width="9.7265625" style="464" customWidth="1"/>
    <col min="15878" max="15878" width="12.453125" style="464" customWidth="1"/>
    <col min="15879" max="15879" width="9.1796875" style="464"/>
    <col min="15880" max="15880" width="12.453125" style="464" customWidth="1"/>
    <col min="15881" max="16128" width="9.1796875" style="464"/>
    <col min="16129" max="16129" width="7.26953125" style="464" bestFit="1" customWidth="1"/>
    <col min="16130" max="16130" width="45" style="464" customWidth="1"/>
    <col min="16131" max="16131" width="6" style="464" customWidth="1"/>
    <col min="16132" max="16132" width="10.7265625" style="464" customWidth="1"/>
    <col min="16133" max="16133" width="9.7265625" style="464" customWidth="1"/>
    <col min="16134" max="16134" width="12.453125" style="464" customWidth="1"/>
    <col min="16135" max="16135" width="9.1796875" style="464"/>
    <col min="16136" max="16136" width="12.453125" style="464" customWidth="1"/>
    <col min="16137" max="16384" width="9.1796875" style="464"/>
  </cols>
  <sheetData>
    <row r="1" spans="1:8" ht="14">
      <c r="A1" s="459" t="s">
        <v>55</v>
      </c>
      <c r="B1" s="460" t="s">
        <v>189</v>
      </c>
      <c r="C1" s="461"/>
      <c r="D1" s="462"/>
      <c r="E1" s="5"/>
      <c r="F1" s="463"/>
    </row>
    <row r="2" spans="1:8" ht="13">
      <c r="A2" s="465"/>
      <c r="B2" s="466" t="s">
        <v>61</v>
      </c>
      <c r="C2" s="461"/>
      <c r="D2" s="462"/>
      <c r="E2" s="5"/>
      <c r="F2" s="463"/>
    </row>
    <row r="3" spans="1:8">
      <c r="A3" s="467"/>
      <c r="B3" s="467"/>
      <c r="C3" s="468"/>
      <c r="D3" s="469"/>
      <c r="E3" s="1"/>
      <c r="F3" s="470"/>
    </row>
    <row r="4" spans="1:8" s="110" customFormat="1">
      <c r="A4" s="265" t="s">
        <v>16</v>
      </c>
      <c r="B4" s="105" t="s">
        <v>26</v>
      </c>
      <c r="C4" s="106" t="s">
        <v>17</v>
      </c>
      <c r="D4" s="107" t="s">
        <v>18</v>
      </c>
      <c r="E4" s="614" t="s">
        <v>19</v>
      </c>
      <c r="F4" s="158" t="s">
        <v>27</v>
      </c>
    </row>
    <row r="5" spans="1:8" s="110" customFormat="1">
      <c r="A5" s="471"/>
      <c r="B5" s="112"/>
      <c r="C5" s="113"/>
      <c r="D5" s="114"/>
      <c r="E5" s="615"/>
      <c r="F5" s="160"/>
    </row>
    <row r="6" spans="1:8" s="110" customFormat="1" ht="13">
      <c r="A6" s="416" t="s">
        <v>20</v>
      </c>
      <c r="B6" s="414" t="s">
        <v>61</v>
      </c>
      <c r="C6" s="113"/>
      <c r="D6" s="114"/>
      <c r="E6" s="615"/>
      <c r="F6" s="160"/>
    </row>
    <row r="7" spans="1:8" s="472" customFormat="1">
      <c r="A7" s="468"/>
      <c r="B7" s="468"/>
      <c r="C7" s="468"/>
      <c r="D7" s="469"/>
      <c r="E7" s="1"/>
      <c r="F7" s="470"/>
    </row>
    <row r="8" spans="1:8" s="474" customFormat="1" ht="14.5">
      <c r="A8" s="90">
        <f>COUNT($A$7:A7)+1</f>
        <v>1</v>
      </c>
      <c r="B8" s="473" t="s">
        <v>74</v>
      </c>
      <c r="C8" s="77" t="s">
        <v>47</v>
      </c>
      <c r="D8" s="461">
        <v>922</v>
      </c>
      <c r="E8" s="6"/>
      <c r="F8" s="363">
        <f>D8*E8</f>
        <v>0</v>
      </c>
      <c r="H8" s="475"/>
    </row>
    <row r="9" spans="1:8" s="322" customFormat="1">
      <c r="A9" s="468"/>
      <c r="B9" s="476"/>
      <c r="C9" s="468"/>
      <c r="D9" s="461"/>
      <c r="E9" s="6"/>
      <c r="F9" s="363"/>
      <c r="H9" s="375"/>
    </row>
    <row r="10" spans="1:8" s="474" customFormat="1" ht="125.5">
      <c r="A10" s="90">
        <f>COUNT($A$7:A9)+1</f>
        <v>2</v>
      </c>
      <c r="B10" s="473" t="s">
        <v>374</v>
      </c>
      <c r="C10" s="77" t="s">
        <v>47</v>
      </c>
      <c r="D10" s="461">
        <v>922</v>
      </c>
      <c r="E10" s="6"/>
      <c r="F10" s="363">
        <f>D10*E10</f>
        <v>0</v>
      </c>
      <c r="H10" s="475"/>
    </row>
    <row r="11" spans="1:8" s="474" customFormat="1">
      <c r="A11" s="90"/>
      <c r="B11" s="473"/>
      <c r="C11" s="77"/>
      <c r="D11" s="461"/>
      <c r="E11" s="6"/>
      <c r="F11" s="363"/>
      <c r="H11" s="475"/>
    </row>
    <row r="12" spans="1:8" s="474" customFormat="1" ht="125.5">
      <c r="A12" s="90">
        <f>COUNT($A$7:A11)+1</f>
        <v>3</v>
      </c>
      <c r="B12" s="473" t="s">
        <v>545</v>
      </c>
      <c r="C12" s="77" t="s">
        <v>47</v>
      </c>
      <c r="D12" s="461">
        <v>5</v>
      </c>
      <c r="E12" s="6"/>
      <c r="F12" s="363">
        <f>D12*E12</f>
        <v>0</v>
      </c>
      <c r="H12" s="475"/>
    </row>
    <row r="13" spans="1:8" s="322" customFormat="1">
      <c r="A13" s="468"/>
      <c r="B13" s="476"/>
      <c r="C13" s="468"/>
      <c r="D13" s="477"/>
      <c r="E13" s="6"/>
      <c r="F13" s="363"/>
      <c r="H13" s="478"/>
    </row>
    <row r="14" spans="1:8" s="474" customFormat="1" ht="66" customHeight="1">
      <c r="A14" s="90">
        <f>COUNT($A$7:A13)+1</f>
        <v>4</v>
      </c>
      <c r="B14" s="479" t="s">
        <v>216</v>
      </c>
      <c r="C14" s="480" t="s">
        <v>12</v>
      </c>
      <c r="D14" s="461">
        <v>28</v>
      </c>
      <c r="E14" s="6"/>
      <c r="F14" s="363">
        <f>D14*E14</f>
        <v>0</v>
      </c>
      <c r="H14" s="475"/>
    </row>
    <row r="15" spans="1:8" s="322" customFormat="1">
      <c r="A15" s="481"/>
      <c r="B15" s="467"/>
      <c r="C15" s="480"/>
      <c r="D15" s="461"/>
      <c r="E15" s="1"/>
      <c r="F15" s="363"/>
      <c r="H15" s="375"/>
    </row>
    <row r="16" spans="1:8" s="474" customFormat="1" ht="94.5" customHeight="1">
      <c r="A16" s="90">
        <f>COUNT($A$7:A15)+1</f>
        <v>5</v>
      </c>
      <c r="B16" s="482" t="s">
        <v>456</v>
      </c>
      <c r="C16" s="480" t="s">
        <v>12</v>
      </c>
      <c r="D16" s="461">
        <v>5</v>
      </c>
      <c r="E16" s="7"/>
      <c r="F16" s="363">
        <f>E16*D16</f>
        <v>0</v>
      </c>
      <c r="H16" s="475"/>
    </row>
    <row r="17" spans="1:8" s="474" customFormat="1">
      <c r="A17" s="90"/>
      <c r="B17" s="482"/>
      <c r="C17" s="480"/>
      <c r="D17" s="461"/>
      <c r="E17" s="7"/>
      <c r="F17" s="363"/>
      <c r="H17" s="475"/>
    </row>
    <row r="18" spans="1:8" s="474" customFormat="1" ht="62.5">
      <c r="A18" s="90">
        <f>COUNT($A$7:A17)+1</f>
        <v>6</v>
      </c>
      <c r="B18" s="125" t="s">
        <v>546</v>
      </c>
      <c r="C18" s="483" t="s">
        <v>28</v>
      </c>
      <c r="D18" s="484">
        <v>1</v>
      </c>
      <c r="E18" s="19"/>
      <c r="F18" s="363">
        <f>D18*E18</f>
        <v>0</v>
      </c>
      <c r="H18" s="475"/>
    </row>
    <row r="19" spans="1:8" s="474" customFormat="1">
      <c r="A19" s="90"/>
      <c r="B19" s="125"/>
      <c r="C19" s="483"/>
      <c r="D19" s="484"/>
      <c r="E19" s="19"/>
      <c r="F19" s="363"/>
      <c r="H19" s="475"/>
    </row>
    <row r="20" spans="1:8" s="474" customFormat="1" ht="62.5">
      <c r="A20" s="28">
        <f>COUNT($A$1:A19)+1</f>
        <v>7</v>
      </c>
      <c r="B20" s="125" t="s">
        <v>547</v>
      </c>
      <c r="C20" s="483" t="s">
        <v>28</v>
      </c>
      <c r="D20" s="484">
        <v>1</v>
      </c>
      <c r="E20" s="19"/>
      <c r="F20" s="363">
        <f>D20*E20</f>
        <v>0</v>
      </c>
      <c r="H20" s="475"/>
    </row>
    <row r="21" spans="1:8" s="474" customFormat="1">
      <c r="A21" s="90"/>
      <c r="B21" s="482"/>
      <c r="C21" s="480"/>
      <c r="D21" s="461"/>
      <c r="E21" s="7"/>
      <c r="F21" s="363"/>
      <c r="H21" s="475"/>
    </row>
    <row r="22" spans="1:8" s="474" customFormat="1" ht="13">
      <c r="A22" s="90"/>
      <c r="B22" s="482"/>
      <c r="C22" s="480"/>
      <c r="D22" s="461"/>
      <c r="E22" s="616" t="s">
        <v>83</v>
      </c>
      <c r="F22" s="155">
        <f>SUM(F8:F21)</f>
        <v>0</v>
      </c>
      <c r="H22" s="475"/>
    </row>
    <row r="23" spans="1:8" s="474" customFormat="1">
      <c r="A23" s="90"/>
      <c r="B23" s="482"/>
      <c r="C23" s="480"/>
      <c r="D23" s="461"/>
      <c r="E23" s="7"/>
      <c r="F23" s="363"/>
      <c r="H23" s="475"/>
    </row>
    <row r="24" spans="1:8" s="474" customFormat="1" ht="13">
      <c r="A24" s="139" t="s">
        <v>21</v>
      </c>
      <c r="B24" s="91" t="s">
        <v>89</v>
      </c>
      <c r="C24" s="485"/>
      <c r="D24" s="140">
        <v>0.1</v>
      </c>
      <c r="E24" s="8"/>
      <c r="F24" s="142">
        <f>F22*D24</f>
        <v>0</v>
      </c>
    </row>
    <row r="25" spans="1:8" s="474" customFormat="1" ht="13">
      <c r="A25" s="139"/>
      <c r="B25" s="91"/>
      <c r="C25" s="485"/>
      <c r="D25" s="486"/>
      <c r="E25" s="8"/>
      <c r="F25" s="146"/>
    </row>
    <row r="26" spans="1:8" s="474" customFormat="1" ht="13">
      <c r="A26" s="139"/>
      <c r="B26" s="91"/>
      <c r="C26" s="485"/>
      <c r="D26" s="486"/>
      <c r="E26" s="8"/>
      <c r="F26" s="146"/>
    </row>
    <row r="27" spans="1:8" s="474" customFormat="1" ht="13">
      <c r="A27" s="116"/>
      <c r="B27" s="326" t="s">
        <v>43</v>
      </c>
      <c r="C27" s="485"/>
      <c r="D27" s="486"/>
      <c r="E27" s="8"/>
      <c r="F27" s="146"/>
    </row>
    <row r="28" spans="1:8" s="474" customFormat="1">
      <c r="A28" s="143" t="s">
        <v>20</v>
      </c>
      <c r="B28" s="53" t="str">
        <f>B6</f>
        <v>GRADBENA DELA</v>
      </c>
      <c r="C28" s="485"/>
      <c r="D28" s="486"/>
      <c r="E28" s="8"/>
      <c r="F28" s="363">
        <f>F22</f>
        <v>0</v>
      </c>
    </row>
    <row r="29" spans="1:8" s="474" customFormat="1">
      <c r="A29" s="143" t="s">
        <v>21</v>
      </c>
      <c r="B29" s="148" t="str">
        <f>+B24</f>
        <v xml:space="preserve">DODATNA IN NEPREDVIDENA DELA </v>
      </c>
      <c r="C29" s="487"/>
      <c r="D29" s="488"/>
      <c r="E29" s="1"/>
      <c r="F29" s="363">
        <f>F24</f>
        <v>0</v>
      </c>
    </row>
    <row r="30" spans="1:8" s="54" customFormat="1" ht="13">
      <c r="A30" s="143"/>
      <c r="B30" s="152" t="s">
        <v>195</v>
      </c>
      <c r="C30" s="153"/>
      <c r="D30" s="489"/>
      <c r="E30" s="611"/>
      <c r="F30" s="155">
        <f>SUM(F28:F29)</f>
        <v>0</v>
      </c>
    </row>
    <row r="31" spans="1:8">
      <c r="A31" s="468"/>
      <c r="B31" s="476"/>
      <c r="C31" s="468"/>
      <c r="D31" s="469"/>
      <c r="E31" s="1"/>
      <c r="F31" s="470"/>
    </row>
    <row r="32" spans="1:8">
      <c r="A32" s="345"/>
      <c r="B32" s="490"/>
      <c r="C32" s="468"/>
      <c r="D32" s="469"/>
      <c r="E32" s="1"/>
      <c r="F32" s="470"/>
    </row>
    <row r="33" spans="1:6">
      <c r="A33" s="468"/>
      <c r="B33" s="476"/>
      <c r="C33" s="468"/>
      <c r="D33" s="469"/>
      <c r="E33" s="1"/>
      <c r="F33" s="470"/>
    </row>
    <row r="34" spans="1:6">
      <c r="A34" s="345"/>
      <c r="B34" s="490"/>
      <c r="C34" s="468"/>
      <c r="D34" s="469"/>
      <c r="E34" s="1"/>
      <c r="F34" s="470"/>
    </row>
    <row r="35" spans="1:6">
      <c r="A35" s="468"/>
      <c r="B35" s="476"/>
      <c r="C35" s="468"/>
      <c r="D35" s="469"/>
      <c r="E35" s="1"/>
      <c r="F35" s="470"/>
    </row>
    <row r="36" spans="1:6">
      <c r="A36" s="345"/>
      <c r="B36" s="490"/>
      <c r="C36" s="468"/>
      <c r="D36" s="469"/>
      <c r="E36" s="1"/>
      <c r="F36" s="470"/>
    </row>
    <row r="37" spans="1:6">
      <c r="A37" s="468"/>
      <c r="B37" s="476"/>
      <c r="C37" s="468"/>
      <c r="D37" s="469"/>
      <c r="E37" s="1"/>
      <c r="F37" s="470"/>
    </row>
    <row r="38" spans="1:6">
      <c r="A38" s="345"/>
      <c r="B38" s="490"/>
      <c r="C38" s="468"/>
      <c r="D38" s="469"/>
      <c r="E38" s="1"/>
      <c r="F38" s="470"/>
    </row>
    <row r="39" spans="1:6">
      <c r="A39" s="468"/>
      <c r="B39" s="476"/>
      <c r="C39" s="468"/>
      <c r="D39" s="469"/>
      <c r="E39" s="1"/>
      <c r="F39" s="470"/>
    </row>
    <row r="40" spans="1:6">
      <c r="A40" s="345"/>
      <c r="B40" s="490"/>
      <c r="C40" s="468"/>
      <c r="D40" s="469"/>
      <c r="E40" s="1"/>
      <c r="F40" s="470"/>
    </row>
    <row r="41" spans="1:6">
      <c r="A41" s="468"/>
      <c r="B41" s="476"/>
      <c r="C41" s="468"/>
      <c r="D41" s="469"/>
      <c r="E41" s="1"/>
      <c r="F41" s="470"/>
    </row>
    <row r="42" spans="1:6">
      <c r="A42" s="345"/>
      <c r="B42" s="490"/>
      <c r="C42" s="468"/>
      <c r="D42" s="469"/>
      <c r="E42" s="1"/>
      <c r="F42" s="470"/>
    </row>
    <row r="43" spans="1:6">
      <c r="A43" s="468"/>
      <c r="B43" s="476"/>
      <c r="C43" s="468"/>
      <c r="D43" s="469"/>
      <c r="E43" s="1"/>
      <c r="F43" s="470"/>
    </row>
    <row r="44" spans="1:6">
      <c r="A44" s="345"/>
      <c r="B44" s="476"/>
      <c r="C44" s="468"/>
      <c r="D44" s="469"/>
      <c r="E44" s="1"/>
      <c r="F44" s="470"/>
    </row>
  </sheetData>
  <sheetProtection selectLockedCells="1"/>
  <pageMargins left="0.78740157480314965" right="0.59055118110236227" top="0.86614173228346458" bottom="1.1811023622047245" header="0.31496062992125984" footer="0.51181102362204722"/>
  <pageSetup paperSize="9" orientation="portrait" horizontalDpi="300" verticalDpi="300" r:id="rId1"/>
  <headerFooter alignWithMargins="0">
    <oddHeader>&amp;L&amp;8&amp;F</oddHeader>
    <oddFooter>&amp;L&amp;"FuturaTEEMedCon,Običajno"&amp;9PROTIM RŽIŠNIK PERC d.o.o.,  Poslovna cona A 2,  4208 ŠENČUR,  SLOVENIJA
tel.: 04 279 18 00  fax: 04 279 18 25  e-mail:  protim@rzisnik-perc.si  url: www.protim.si&amp;R&amp;"FuturaTEEMedCon,Običajno"&amp;P/&amp;N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87"/>
  <sheetViews>
    <sheetView view="pageBreakPreview" topLeftCell="A43" zoomScaleNormal="100" workbookViewId="0">
      <selection activeCell="E43" sqref="E1:E1048576"/>
    </sheetView>
  </sheetViews>
  <sheetFormatPr defaultRowHeight="12.5"/>
  <cols>
    <col min="1" max="1" width="6" style="464" customWidth="1"/>
    <col min="2" max="2" width="44.26953125" style="464" customWidth="1"/>
    <col min="3" max="3" width="6" style="464" customWidth="1"/>
    <col min="4" max="4" width="10.7265625" style="464" customWidth="1"/>
    <col min="5" max="5" width="9.7265625" style="664" customWidth="1"/>
    <col min="6" max="6" width="12.453125" style="464" customWidth="1"/>
    <col min="7" max="7" width="13.26953125" style="464" customWidth="1"/>
    <col min="8" max="256" width="9.1796875" style="464"/>
    <col min="257" max="257" width="7.26953125" style="464" bestFit="1" customWidth="1"/>
    <col min="258" max="258" width="46" style="464" bestFit="1" customWidth="1"/>
    <col min="259" max="259" width="6" style="464" customWidth="1"/>
    <col min="260" max="260" width="10.7265625" style="464" customWidth="1"/>
    <col min="261" max="261" width="9.7265625" style="464" customWidth="1"/>
    <col min="262" max="262" width="12.453125" style="464" customWidth="1"/>
    <col min="263" max="263" width="13.26953125" style="464" customWidth="1"/>
    <col min="264" max="512" width="9.1796875" style="464"/>
    <col min="513" max="513" width="7.26953125" style="464" bestFit="1" customWidth="1"/>
    <col min="514" max="514" width="46" style="464" bestFit="1" customWidth="1"/>
    <col min="515" max="515" width="6" style="464" customWidth="1"/>
    <col min="516" max="516" width="10.7265625" style="464" customWidth="1"/>
    <col min="517" max="517" width="9.7265625" style="464" customWidth="1"/>
    <col min="518" max="518" width="12.453125" style="464" customWidth="1"/>
    <col min="519" max="519" width="13.26953125" style="464" customWidth="1"/>
    <col min="520" max="768" width="9.1796875" style="464"/>
    <col min="769" max="769" width="7.26953125" style="464" bestFit="1" customWidth="1"/>
    <col min="770" max="770" width="46" style="464" bestFit="1" customWidth="1"/>
    <col min="771" max="771" width="6" style="464" customWidth="1"/>
    <col min="772" max="772" width="10.7265625" style="464" customWidth="1"/>
    <col min="773" max="773" width="9.7265625" style="464" customWidth="1"/>
    <col min="774" max="774" width="12.453125" style="464" customWidth="1"/>
    <col min="775" max="775" width="13.26953125" style="464" customWidth="1"/>
    <col min="776" max="1024" width="9.1796875" style="464"/>
    <col min="1025" max="1025" width="7.26953125" style="464" bestFit="1" customWidth="1"/>
    <col min="1026" max="1026" width="46" style="464" bestFit="1" customWidth="1"/>
    <col min="1027" max="1027" width="6" style="464" customWidth="1"/>
    <col min="1028" max="1028" width="10.7265625" style="464" customWidth="1"/>
    <col min="1029" max="1029" width="9.7265625" style="464" customWidth="1"/>
    <col min="1030" max="1030" width="12.453125" style="464" customWidth="1"/>
    <col min="1031" max="1031" width="13.26953125" style="464" customWidth="1"/>
    <col min="1032" max="1280" width="9.1796875" style="464"/>
    <col min="1281" max="1281" width="7.26953125" style="464" bestFit="1" customWidth="1"/>
    <col min="1282" max="1282" width="46" style="464" bestFit="1" customWidth="1"/>
    <col min="1283" max="1283" width="6" style="464" customWidth="1"/>
    <col min="1284" max="1284" width="10.7265625" style="464" customWidth="1"/>
    <col min="1285" max="1285" width="9.7265625" style="464" customWidth="1"/>
    <col min="1286" max="1286" width="12.453125" style="464" customWidth="1"/>
    <col min="1287" max="1287" width="13.26953125" style="464" customWidth="1"/>
    <col min="1288" max="1536" width="9.1796875" style="464"/>
    <col min="1537" max="1537" width="7.26953125" style="464" bestFit="1" customWidth="1"/>
    <col min="1538" max="1538" width="46" style="464" bestFit="1" customWidth="1"/>
    <col min="1539" max="1539" width="6" style="464" customWidth="1"/>
    <col min="1540" max="1540" width="10.7265625" style="464" customWidth="1"/>
    <col min="1541" max="1541" width="9.7265625" style="464" customWidth="1"/>
    <col min="1542" max="1542" width="12.453125" style="464" customWidth="1"/>
    <col min="1543" max="1543" width="13.26953125" style="464" customWidth="1"/>
    <col min="1544" max="1792" width="9.1796875" style="464"/>
    <col min="1793" max="1793" width="7.26953125" style="464" bestFit="1" customWidth="1"/>
    <col min="1794" max="1794" width="46" style="464" bestFit="1" customWidth="1"/>
    <col min="1795" max="1795" width="6" style="464" customWidth="1"/>
    <col min="1796" max="1796" width="10.7265625" style="464" customWidth="1"/>
    <col min="1797" max="1797" width="9.7265625" style="464" customWidth="1"/>
    <col min="1798" max="1798" width="12.453125" style="464" customWidth="1"/>
    <col min="1799" max="1799" width="13.26953125" style="464" customWidth="1"/>
    <col min="1800" max="2048" width="9.1796875" style="464"/>
    <col min="2049" max="2049" width="7.26953125" style="464" bestFit="1" customWidth="1"/>
    <col min="2050" max="2050" width="46" style="464" bestFit="1" customWidth="1"/>
    <col min="2051" max="2051" width="6" style="464" customWidth="1"/>
    <col min="2052" max="2052" width="10.7265625" style="464" customWidth="1"/>
    <col min="2053" max="2053" width="9.7265625" style="464" customWidth="1"/>
    <col min="2054" max="2054" width="12.453125" style="464" customWidth="1"/>
    <col min="2055" max="2055" width="13.26953125" style="464" customWidth="1"/>
    <col min="2056" max="2304" width="9.1796875" style="464"/>
    <col min="2305" max="2305" width="7.26953125" style="464" bestFit="1" customWidth="1"/>
    <col min="2306" max="2306" width="46" style="464" bestFit="1" customWidth="1"/>
    <col min="2307" max="2307" width="6" style="464" customWidth="1"/>
    <col min="2308" max="2308" width="10.7265625" style="464" customWidth="1"/>
    <col min="2309" max="2309" width="9.7265625" style="464" customWidth="1"/>
    <col min="2310" max="2310" width="12.453125" style="464" customWidth="1"/>
    <col min="2311" max="2311" width="13.26953125" style="464" customWidth="1"/>
    <col min="2312" max="2560" width="9.1796875" style="464"/>
    <col min="2561" max="2561" width="7.26953125" style="464" bestFit="1" customWidth="1"/>
    <col min="2562" max="2562" width="46" style="464" bestFit="1" customWidth="1"/>
    <col min="2563" max="2563" width="6" style="464" customWidth="1"/>
    <col min="2564" max="2564" width="10.7265625" style="464" customWidth="1"/>
    <col min="2565" max="2565" width="9.7265625" style="464" customWidth="1"/>
    <col min="2566" max="2566" width="12.453125" style="464" customWidth="1"/>
    <col min="2567" max="2567" width="13.26953125" style="464" customWidth="1"/>
    <col min="2568" max="2816" width="9.1796875" style="464"/>
    <col min="2817" max="2817" width="7.26953125" style="464" bestFit="1" customWidth="1"/>
    <col min="2818" max="2818" width="46" style="464" bestFit="1" customWidth="1"/>
    <col min="2819" max="2819" width="6" style="464" customWidth="1"/>
    <col min="2820" max="2820" width="10.7265625" style="464" customWidth="1"/>
    <col min="2821" max="2821" width="9.7265625" style="464" customWidth="1"/>
    <col min="2822" max="2822" width="12.453125" style="464" customWidth="1"/>
    <col min="2823" max="2823" width="13.26953125" style="464" customWidth="1"/>
    <col min="2824" max="3072" width="9.1796875" style="464"/>
    <col min="3073" max="3073" width="7.26953125" style="464" bestFit="1" customWidth="1"/>
    <col min="3074" max="3074" width="46" style="464" bestFit="1" customWidth="1"/>
    <col min="3075" max="3075" width="6" style="464" customWidth="1"/>
    <col min="3076" max="3076" width="10.7265625" style="464" customWidth="1"/>
    <col min="3077" max="3077" width="9.7265625" style="464" customWidth="1"/>
    <col min="3078" max="3078" width="12.453125" style="464" customWidth="1"/>
    <col min="3079" max="3079" width="13.26953125" style="464" customWidth="1"/>
    <col min="3080" max="3328" width="9.1796875" style="464"/>
    <col min="3329" max="3329" width="7.26953125" style="464" bestFit="1" customWidth="1"/>
    <col min="3330" max="3330" width="46" style="464" bestFit="1" customWidth="1"/>
    <col min="3331" max="3331" width="6" style="464" customWidth="1"/>
    <col min="3332" max="3332" width="10.7265625" style="464" customWidth="1"/>
    <col min="3333" max="3333" width="9.7265625" style="464" customWidth="1"/>
    <col min="3334" max="3334" width="12.453125" style="464" customWidth="1"/>
    <col min="3335" max="3335" width="13.26953125" style="464" customWidth="1"/>
    <col min="3336" max="3584" width="9.1796875" style="464"/>
    <col min="3585" max="3585" width="7.26953125" style="464" bestFit="1" customWidth="1"/>
    <col min="3586" max="3586" width="46" style="464" bestFit="1" customWidth="1"/>
    <col min="3587" max="3587" width="6" style="464" customWidth="1"/>
    <col min="3588" max="3588" width="10.7265625" style="464" customWidth="1"/>
    <col min="3589" max="3589" width="9.7265625" style="464" customWidth="1"/>
    <col min="3590" max="3590" width="12.453125" style="464" customWidth="1"/>
    <col min="3591" max="3591" width="13.26953125" style="464" customWidth="1"/>
    <col min="3592" max="3840" width="9.1796875" style="464"/>
    <col min="3841" max="3841" width="7.26953125" style="464" bestFit="1" customWidth="1"/>
    <col min="3842" max="3842" width="46" style="464" bestFit="1" customWidth="1"/>
    <col min="3843" max="3843" width="6" style="464" customWidth="1"/>
    <col min="3844" max="3844" width="10.7265625" style="464" customWidth="1"/>
    <col min="3845" max="3845" width="9.7265625" style="464" customWidth="1"/>
    <col min="3846" max="3846" width="12.453125" style="464" customWidth="1"/>
    <col min="3847" max="3847" width="13.26953125" style="464" customWidth="1"/>
    <col min="3848" max="4096" width="9.1796875" style="464"/>
    <col min="4097" max="4097" width="7.26953125" style="464" bestFit="1" customWidth="1"/>
    <col min="4098" max="4098" width="46" style="464" bestFit="1" customWidth="1"/>
    <col min="4099" max="4099" width="6" style="464" customWidth="1"/>
    <col min="4100" max="4100" width="10.7265625" style="464" customWidth="1"/>
    <col min="4101" max="4101" width="9.7265625" style="464" customWidth="1"/>
    <col min="4102" max="4102" width="12.453125" style="464" customWidth="1"/>
    <col min="4103" max="4103" width="13.26953125" style="464" customWidth="1"/>
    <col min="4104" max="4352" width="9.1796875" style="464"/>
    <col min="4353" max="4353" width="7.26953125" style="464" bestFit="1" customWidth="1"/>
    <col min="4354" max="4354" width="46" style="464" bestFit="1" customWidth="1"/>
    <col min="4355" max="4355" width="6" style="464" customWidth="1"/>
    <col min="4356" max="4356" width="10.7265625" style="464" customWidth="1"/>
    <col min="4357" max="4357" width="9.7265625" style="464" customWidth="1"/>
    <col min="4358" max="4358" width="12.453125" style="464" customWidth="1"/>
    <col min="4359" max="4359" width="13.26953125" style="464" customWidth="1"/>
    <col min="4360" max="4608" width="9.1796875" style="464"/>
    <col min="4609" max="4609" width="7.26953125" style="464" bestFit="1" customWidth="1"/>
    <col min="4610" max="4610" width="46" style="464" bestFit="1" customWidth="1"/>
    <col min="4611" max="4611" width="6" style="464" customWidth="1"/>
    <col min="4612" max="4612" width="10.7265625" style="464" customWidth="1"/>
    <col min="4613" max="4613" width="9.7265625" style="464" customWidth="1"/>
    <col min="4614" max="4614" width="12.453125" style="464" customWidth="1"/>
    <col min="4615" max="4615" width="13.26953125" style="464" customWidth="1"/>
    <col min="4616" max="4864" width="9.1796875" style="464"/>
    <col min="4865" max="4865" width="7.26953125" style="464" bestFit="1" customWidth="1"/>
    <col min="4866" max="4866" width="46" style="464" bestFit="1" customWidth="1"/>
    <col min="4867" max="4867" width="6" style="464" customWidth="1"/>
    <col min="4868" max="4868" width="10.7265625" style="464" customWidth="1"/>
    <col min="4869" max="4869" width="9.7265625" style="464" customWidth="1"/>
    <col min="4870" max="4870" width="12.453125" style="464" customWidth="1"/>
    <col min="4871" max="4871" width="13.26953125" style="464" customWidth="1"/>
    <col min="4872" max="5120" width="9.1796875" style="464"/>
    <col min="5121" max="5121" width="7.26953125" style="464" bestFit="1" customWidth="1"/>
    <col min="5122" max="5122" width="46" style="464" bestFit="1" customWidth="1"/>
    <col min="5123" max="5123" width="6" style="464" customWidth="1"/>
    <col min="5124" max="5124" width="10.7265625" style="464" customWidth="1"/>
    <col min="5125" max="5125" width="9.7265625" style="464" customWidth="1"/>
    <col min="5126" max="5126" width="12.453125" style="464" customWidth="1"/>
    <col min="5127" max="5127" width="13.26953125" style="464" customWidth="1"/>
    <col min="5128" max="5376" width="9.1796875" style="464"/>
    <col min="5377" max="5377" width="7.26953125" style="464" bestFit="1" customWidth="1"/>
    <col min="5378" max="5378" width="46" style="464" bestFit="1" customWidth="1"/>
    <col min="5379" max="5379" width="6" style="464" customWidth="1"/>
    <col min="5380" max="5380" width="10.7265625" style="464" customWidth="1"/>
    <col min="5381" max="5381" width="9.7265625" style="464" customWidth="1"/>
    <col min="5382" max="5382" width="12.453125" style="464" customWidth="1"/>
    <col min="5383" max="5383" width="13.26953125" style="464" customWidth="1"/>
    <col min="5384" max="5632" width="9.1796875" style="464"/>
    <col min="5633" max="5633" width="7.26953125" style="464" bestFit="1" customWidth="1"/>
    <col min="5634" max="5634" width="46" style="464" bestFit="1" customWidth="1"/>
    <col min="5635" max="5635" width="6" style="464" customWidth="1"/>
    <col min="5636" max="5636" width="10.7265625" style="464" customWidth="1"/>
    <col min="5637" max="5637" width="9.7265625" style="464" customWidth="1"/>
    <col min="5638" max="5638" width="12.453125" style="464" customWidth="1"/>
    <col min="5639" max="5639" width="13.26953125" style="464" customWidth="1"/>
    <col min="5640" max="5888" width="9.1796875" style="464"/>
    <col min="5889" max="5889" width="7.26953125" style="464" bestFit="1" customWidth="1"/>
    <col min="5890" max="5890" width="46" style="464" bestFit="1" customWidth="1"/>
    <col min="5891" max="5891" width="6" style="464" customWidth="1"/>
    <col min="5892" max="5892" width="10.7265625" style="464" customWidth="1"/>
    <col min="5893" max="5893" width="9.7265625" style="464" customWidth="1"/>
    <col min="5894" max="5894" width="12.453125" style="464" customWidth="1"/>
    <col min="5895" max="5895" width="13.26953125" style="464" customWidth="1"/>
    <col min="5896" max="6144" width="9.1796875" style="464"/>
    <col min="6145" max="6145" width="7.26953125" style="464" bestFit="1" customWidth="1"/>
    <col min="6146" max="6146" width="46" style="464" bestFit="1" customWidth="1"/>
    <col min="6147" max="6147" width="6" style="464" customWidth="1"/>
    <col min="6148" max="6148" width="10.7265625" style="464" customWidth="1"/>
    <col min="6149" max="6149" width="9.7265625" style="464" customWidth="1"/>
    <col min="6150" max="6150" width="12.453125" style="464" customWidth="1"/>
    <col min="6151" max="6151" width="13.26953125" style="464" customWidth="1"/>
    <col min="6152" max="6400" width="9.1796875" style="464"/>
    <col min="6401" max="6401" width="7.26953125" style="464" bestFit="1" customWidth="1"/>
    <col min="6402" max="6402" width="46" style="464" bestFit="1" customWidth="1"/>
    <col min="6403" max="6403" width="6" style="464" customWidth="1"/>
    <col min="6404" max="6404" width="10.7265625" style="464" customWidth="1"/>
    <col min="6405" max="6405" width="9.7265625" style="464" customWidth="1"/>
    <col min="6406" max="6406" width="12.453125" style="464" customWidth="1"/>
    <col min="6407" max="6407" width="13.26953125" style="464" customWidth="1"/>
    <col min="6408" max="6656" width="9.1796875" style="464"/>
    <col min="6657" max="6657" width="7.26953125" style="464" bestFit="1" customWidth="1"/>
    <col min="6658" max="6658" width="46" style="464" bestFit="1" customWidth="1"/>
    <col min="6659" max="6659" width="6" style="464" customWidth="1"/>
    <col min="6660" max="6660" width="10.7265625" style="464" customWidth="1"/>
    <col min="6661" max="6661" width="9.7265625" style="464" customWidth="1"/>
    <col min="6662" max="6662" width="12.453125" style="464" customWidth="1"/>
    <col min="6663" max="6663" width="13.26953125" style="464" customWidth="1"/>
    <col min="6664" max="6912" width="9.1796875" style="464"/>
    <col min="6913" max="6913" width="7.26953125" style="464" bestFit="1" customWidth="1"/>
    <col min="6914" max="6914" width="46" style="464" bestFit="1" customWidth="1"/>
    <col min="6915" max="6915" width="6" style="464" customWidth="1"/>
    <col min="6916" max="6916" width="10.7265625" style="464" customWidth="1"/>
    <col min="6917" max="6917" width="9.7265625" style="464" customWidth="1"/>
    <col min="6918" max="6918" width="12.453125" style="464" customWidth="1"/>
    <col min="6919" max="6919" width="13.26953125" style="464" customWidth="1"/>
    <col min="6920" max="7168" width="9.1796875" style="464"/>
    <col min="7169" max="7169" width="7.26953125" style="464" bestFit="1" customWidth="1"/>
    <col min="7170" max="7170" width="46" style="464" bestFit="1" customWidth="1"/>
    <col min="7171" max="7171" width="6" style="464" customWidth="1"/>
    <col min="7172" max="7172" width="10.7265625" style="464" customWidth="1"/>
    <col min="7173" max="7173" width="9.7265625" style="464" customWidth="1"/>
    <col min="7174" max="7174" width="12.453125" style="464" customWidth="1"/>
    <col min="7175" max="7175" width="13.26953125" style="464" customWidth="1"/>
    <col min="7176" max="7424" width="9.1796875" style="464"/>
    <col min="7425" max="7425" width="7.26953125" style="464" bestFit="1" customWidth="1"/>
    <col min="7426" max="7426" width="46" style="464" bestFit="1" customWidth="1"/>
    <col min="7427" max="7427" width="6" style="464" customWidth="1"/>
    <col min="7428" max="7428" width="10.7265625" style="464" customWidth="1"/>
    <col min="7429" max="7429" width="9.7265625" style="464" customWidth="1"/>
    <col min="7430" max="7430" width="12.453125" style="464" customWidth="1"/>
    <col min="7431" max="7431" width="13.26953125" style="464" customWidth="1"/>
    <col min="7432" max="7680" width="9.1796875" style="464"/>
    <col min="7681" max="7681" width="7.26953125" style="464" bestFit="1" customWidth="1"/>
    <col min="7682" max="7682" width="46" style="464" bestFit="1" customWidth="1"/>
    <col min="7683" max="7683" width="6" style="464" customWidth="1"/>
    <col min="7684" max="7684" width="10.7265625" style="464" customWidth="1"/>
    <col min="7685" max="7685" width="9.7265625" style="464" customWidth="1"/>
    <col min="7686" max="7686" width="12.453125" style="464" customWidth="1"/>
    <col min="7687" max="7687" width="13.26953125" style="464" customWidth="1"/>
    <col min="7688" max="7936" width="9.1796875" style="464"/>
    <col min="7937" max="7937" width="7.26953125" style="464" bestFit="1" customWidth="1"/>
    <col min="7938" max="7938" width="46" style="464" bestFit="1" customWidth="1"/>
    <col min="7939" max="7939" width="6" style="464" customWidth="1"/>
    <col min="7940" max="7940" width="10.7265625" style="464" customWidth="1"/>
    <col min="7941" max="7941" width="9.7265625" style="464" customWidth="1"/>
    <col min="7942" max="7942" width="12.453125" style="464" customWidth="1"/>
    <col min="7943" max="7943" width="13.26953125" style="464" customWidth="1"/>
    <col min="7944" max="8192" width="9.1796875" style="464"/>
    <col min="8193" max="8193" width="7.26953125" style="464" bestFit="1" customWidth="1"/>
    <col min="8194" max="8194" width="46" style="464" bestFit="1" customWidth="1"/>
    <col min="8195" max="8195" width="6" style="464" customWidth="1"/>
    <col min="8196" max="8196" width="10.7265625" style="464" customWidth="1"/>
    <col min="8197" max="8197" width="9.7265625" style="464" customWidth="1"/>
    <col min="8198" max="8198" width="12.453125" style="464" customWidth="1"/>
    <col min="8199" max="8199" width="13.26953125" style="464" customWidth="1"/>
    <col min="8200" max="8448" width="9.1796875" style="464"/>
    <col min="8449" max="8449" width="7.26953125" style="464" bestFit="1" customWidth="1"/>
    <col min="8450" max="8450" width="46" style="464" bestFit="1" customWidth="1"/>
    <col min="8451" max="8451" width="6" style="464" customWidth="1"/>
    <col min="8452" max="8452" width="10.7265625" style="464" customWidth="1"/>
    <col min="8453" max="8453" width="9.7265625" style="464" customWidth="1"/>
    <col min="8454" max="8454" width="12.453125" style="464" customWidth="1"/>
    <col min="8455" max="8455" width="13.26953125" style="464" customWidth="1"/>
    <col min="8456" max="8704" width="9.1796875" style="464"/>
    <col min="8705" max="8705" width="7.26953125" style="464" bestFit="1" customWidth="1"/>
    <col min="8706" max="8706" width="46" style="464" bestFit="1" customWidth="1"/>
    <col min="8707" max="8707" width="6" style="464" customWidth="1"/>
    <col min="8708" max="8708" width="10.7265625" style="464" customWidth="1"/>
    <col min="8709" max="8709" width="9.7265625" style="464" customWidth="1"/>
    <col min="8710" max="8710" width="12.453125" style="464" customWidth="1"/>
    <col min="8711" max="8711" width="13.26953125" style="464" customWidth="1"/>
    <col min="8712" max="8960" width="9.1796875" style="464"/>
    <col min="8961" max="8961" width="7.26953125" style="464" bestFit="1" customWidth="1"/>
    <col min="8962" max="8962" width="46" style="464" bestFit="1" customWidth="1"/>
    <col min="8963" max="8963" width="6" style="464" customWidth="1"/>
    <col min="8964" max="8964" width="10.7265625" style="464" customWidth="1"/>
    <col min="8965" max="8965" width="9.7265625" style="464" customWidth="1"/>
    <col min="8966" max="8966" width="12.453125" style="464" customWidth="1"/>
    <col min="8967" max="8967" width="13.26953125" style="464" customWidth="1"/>
    <col min="8968" max="9216" width="9.1796875" style="464"/>
    <col min="9217" max="9217" width="7.26953125" style="464" bestFit="1" customWidth="1"/>
    <col min="9218" max="9218" width="46" style="464" bestFit="1" customWidth="1"/>
    <col min="9219" max="9219" width="6" style="464" customWidth="1"/>
    <col min="9220" max="9220" width="10.7265625" style="464" customWidth="1"/>
    <col min="9221" max="9221" width="9.7265625" style="464" customWidth="1"/>
    <col min="9222" max="9222" width="12.453125" style="464" customWidth="1"/>
    <col min="9223" max="9223" width="13.26953125" style="464" customWidth="1"/>
    <col min="9224" max="9472" width="9.1796875" style="464"/>
    <col min="9473" max="9473" width="7.26953125" style="464" bestFit="1" customWidth="1"/>
    <col min="9474" max="9474" width="46" style="464" bestFit="1" customWidth="1"/>
    <col min="9475" max="9475" width="6" style="464" customWidth="1"/>
    <col min="9476" max="9476" width="10.7265625" style="464" customWidth="1"/>
    <col min="9477" max="9477" width="9.7265625" style="464" customWidth="1"/>
    <col min="9478" max="9478" width="12.453125" style="464" customWidth="1"/>
    <col min="9479" max="9479" width="13.26953125" style="464" customWidth="1"/>
    <col min="9480" max="9728" width="9.1796875" style="464"/>
    <col min="9729" max="9729" width="7.26953125" style="464" bestFit="1" customWidth="1"/>
    <col min="9730" max="9730" width="46" style="464" bestFit="1" customWidth="1"/>
    <col min="9731" max="9731" width="6" style="464" customWidth="1"/>
    <col min="9732" max="9732" width="10.7265625" style="464" customWidth="1"/>
    <col min="9733" max="9733" width="9.7265625" style="464" customWidth="1"/>
    <col min="9734" max="9734" width="12.453125" style="464" customWidth="1"/>
    <col min="9735" max="9735" width="13.26953125" style="464" customWidth="1"/>
    <col min="9736" max="9984" width="9.1796875" style="464"/>
    <col min="9985" max="9985" width="7.26953125" style="464" bestFit="1" customWidth="1"/>
    <col min="9986" max="9986" width="46" style="464" bestFit="1" customWidth="1"/>
    <col min="9987" max="9987" width="6" style="464" customWidth="1"/>
    <col min="9988" max="9988" width="10.7265625" style="464" customWidth="1"/>
    <col min="9989" max="9989" width="9.7265625" style="464" customWidth="1"/>
    <col min="9990" max="9990" width="12.453125" style="464" customWidth="1"/>
    <col min="9991" max="9991" width="13.26953125" style="464" customWidth="1"/>
    <col min="9992" max="10240" width="9.1796875" style="464"/>
    <col min="10241" max="10241" width="7.26953125" style="464" bestFit="1" customWidth="1"/>
    <col min="10242" max="10242" width="46" style="464" bestFit="1" customWidth="1"/>
    <col min="10243" max="10243" width="6" style="464" customWidth="1"/>
    <col min="10244" max="10244" width="10.7265625" style="464" customWidth="1"/>
    <col min="10245" max="10245" width="9.7265625" style="464" customWidth="1"/>
    <col min="10246" max="10246" width="12.453125" style="464" customWidth="1"/>
    <col min="10247" max="10247" width="13.26953125" style="464" customWidth="1"/>
    <col min="10248" max="10496" width="9.1796875" style="464"/>
    <col min="10497" max="10497" width="7.26953125" style="464" bestFit="1" customWidth="1"/>
    <col min="10498" max="10498" width="46" style="464" bestFit="1" customWidth="1"/>
    <col min="10499" max="10499" width="6" style="464" customWidth="1"/>
    <col min="10500" max="10500" width="10.7265625" style="464" customWidth="1"/>
    <col min="10501" max="10501" width="9.7265625" style="464" customWidth="1"/>
    <col min="10502" max="10502" width="12.453125" style="464" customWidth="1"/>
    <col min="10503" max="10503" width="13.26953125" style="464" customWidth="1"/>
    <col min="10504" max="10752" width="9.1796875" style="464"/>
    <col min="10753" max="10753" width="7.26953125" style="464" bestFit="1" customWidth="1"/>
    <col min="10754" max="10754" width="46" style="464" bestFit="1" customWidth="1"/>
    <col min="10755" max="10755" width="6" style="464" customWidth="1"/>
    <col min="10756" max="10756" width="10.7265625" style="464" customWidth="1"/>
    <col min="10757" max="10757" width="9.7265625" style="464" customWidth="1"/>
    <col min="10758" max="10758" width="12.453125" style="464" customWidth="1"/>
    <col min="10759" max="10759" width="13.26953125" style="464" customWidth="1"/>
    <col min="10760" max="11008" width="9.1796875" style="464"/>
    <col min="11009" max="11009" width="7.26953125" style="464" bestFit="1" customWidth="1"/>
    <col min="11010" max="11010" width="46" style="464" bestFit="1" customWidth="1"/>
    <col min="11011" max="11011" width="6" style="464" customWidth="1"/>
    <col min="11012" max="11012" width="10.7265625" style="464" customWidth="1"/>
    <col min="11013" max="11013" width="9.7265625" style="464" customWidth="1"/>
    <col min="11014" max="11014" width="12.453125" style="464" customWidth="1"/>
    <col min="11015" max="11015" width="13.26953125" style="464" customWidth="1"/>
    <col min="11016" max="11264" width="9.1796875" style="464"/>
    <col min="11265" max="11265" width="7.26953125" style="464" bestFit="1" customWidth="1"/>
    <col min="11266" max="11266" width="46" style="464" bestFit="1" customWidth="1"/>
    <col min="11267" max="11267" width="6" style="464" customWidth="1"/>
    <col min="11268" max="11268" width="10.7265625" style="464" customWidth="1"/>
    <col min="11269" max="11269" width="9.7265625" style="464" customWidth="1"/>
    <col min="11270" max="11270" width="12.453125" style="464" customWidth="1"/>
    <col min="11271" max="11271" width="13.26953125" style="464" customWidth="1"/>
    <col min="11272" max="11520" width="9.1796875" style="464"/>
    <col min="11521" max="11521" width="7.26953125" style="464" bestFit="1" customWidth="1"/>
    <col min="11522" max="11522" width="46" style="464" bestFit="1" customWidth="1"/>
    <col min="11523" max="11523" width="6" style="464" customWidth="1"/>
    <col min="11524" max="11524" width="10.7265625" style="464" customWidth="1"/>
    <col min="11525" max="11525" width="9.7265625" style="464" customWidth="1"/>
    <col min="11526" max="11526" width="12.453125" style="464" customWidth="1"/>
    <col min="11527" max="11527" width="13.26953125" style="464" customWidth="1"/>
    <col min="11528" max="11776" width="9.1796875" style="464"/>
    <col min="11777" max="11777" width="7.26953125" style="464" bestFit="1" customWidth="1"/>
    <col min="11778" max="11778" width="46" style="464" bestFit="1" customWidth="1"/>
    <col min="11779" max="11779" width="6" style="464" customWidth="1"/>
    <col min="11780" max="11780" width="10.7265625" style="464" customWidth="1"/>
    <col min="11781" max="11781" width="9.7265625" style="464" customWidth="1"/>
    <col min="11782" max="11782" width="12.453125" style="464" customWidth="1"/>
    <col min="11783" max="11783" width="13.26953125" style="464" customWidth="1"/>
    <col min="11784" max="12032" width="9.1796875" style="464"/>
    <col min="12033" max="12033" width="7.26953125" style="464" bestFit="1" customWidth="1"/>
    <col min="12034" max="12034" width="46" style="464" bestFit="1" customWidth="1"/>
    <col min="12035" max="12035" width="6" style="464" customWidth="1"/>
    <col min="12036" max="12036" width="10.7265625" style="464" customWidth="1"/>
    <col min="12037" max="12037" width="9.7265625" style="464" customWidth="1"/>
    <col min="12038" max="12038" width="12.453125" style="464" customWidth="1"/>
    <col min="12039" max="12039" width="13.26953125" style="464" customWidth="1"/>
    <col min="12040" max="12288" width="9.1796875" style="464"/>
    <col min="12289" max="12289" width="7.26953125" style="464" bestFit="1" customWidth="1"/>
    <col min="12290" max="12290" width="46" style="464" bestFit="1" customWidth="1"/>
    <col min="12291" max="12291" width="6" style="464" customWidth="1"/>
    <col min="12292" max="12292" width="10.7265625" style="464" customWidth="1"/>
    <col min="12293" max="12293" width="9.7265625" style="464" customWidth="1"/>
    <col min="12294" max="12294" width="12.453125" style="464" customWidth="1"/>
    <col min="12295" max="12295" width="13.26953125" style="464" customWidth="1"/>
    <col min="12296" max="12544" width="9.1796875" style="464"/>
    <col min="12545" max="12545" width="7.26953125" style="464" bestFit="1" customWidth="1"/>
    <col min="12546" max="12546" width="46" style="464" bestFit="1" customWidth="1"/>
    <col min="12547" max="12547" width="6" style="464" customWidth="1"/>
    <col min="12548" max="12548" width="10.7265625" style="464" customWidth="1"/>
    <col min="12549" max="12549" width="9.7265625" style="464" customWidth="1"/>
    <col min="12550" max="12550" width="12.453125" style="464" customWidth="1"/>
    <col min="12551" max="12551" width="13.26953125" style="464" customWidth="1"/>
    <col min="12552" max="12800" width="9.1796875" style="464"/>
    <col min="12801" max="12801" width="7.26953125" style="464" bestFit="1" customWidth="1"/>
    <col min="12802" max="12802" width="46" style="464" bestFit="1" customWidth="1"/>
    <col min="12803" max="12803" width="6" style="464" customWidth="1"/>
    <col min="12804" max="12804" width="10.7265625" style="464" customWidth="1"/>
    <col min="12805" max="12805" width="9.7265625" style="464" customWidth="1"/>
    <col min="12806" max="12806" width="12.453125" style="464" customWidth="1"/>
    <col min="12807" max="12807" width="13.26953125" style="464" customWidth="1"/>
    <col min="12808" max="13056" width="9.1796875" style="464"/>
    <col min="13057" max="13057" width="7.26953125" style="464" bestFit="1" customWidth="1"/>
    <col min="13058" max="13058" width="46" style="464" bestFit="1" customWidth="1"/>
    <col min="13059" max="13059" width="6" style="464" customWidth="1"/>
    <col min="13060" max="13060" width="10.7265625" style="464" customWidth="1"/>
    <col min="13061" max="13061" width="9.7265625" style="464" customWidth="1"/>
    <col min="13062" max="13062" width="12.453125" style="464" customWidth="1"/>
    <col min="13063" max="13063" width="13.26953125" style="464" customWidth="1"/>
    <col min="13064" max="13312" width="9.1796875" style="464"/>
    <col min="13313" max="13313" width="7.26953125" style="464" bestFit="1" customWidth="1"/>
    <col min="13314" max="13314" width="46" style="464" bestFit="1" customWidth="1"/>
    <col min="13315" max="13315" width="6" style="464" customWidth="1"/>
    <col min="13316" max="13316" width="10.7265625" style="464" customWidth="1"/>
    <col min="13317" max="13317" width="9.7265625" style="464" customWidth="1"/>
    <col min="13318" max="13318" width="12.453125" style="464" customWidth="1"/>
    <col min="13319" max="13319" width="13.26953125" style="464" customWidth="1"/>
    <col min="13320" max="13568" width="9.1796875" style="464"/>
    <col min="13569" max="13569" width="7.26953125" style="464" bestFit="1" customWidth="1"/>
    <col min="13570" max="13570" width="46" style="464" bestFit="1" customWidth="1"/>
    <col min="13571" max="13571" width="6" style="464" customWidth="1"/>
    <col min="13572" max="13572" width="10.7265625" style="464" customWidth="1"/>
    <col min="13573" max="13573" width="9.7265625" style="464" customWidth="1"/>
    <col min="13574" max="13574" width="12.453125" style="464" customWidth="1"/>
    <col min="13575" max="13575" width="13.26953125" style="464" customWidth="1"/>
    <col min="13576" max="13824" width="9.1796875" style="464"/>
    <col min="13825" max="13825" width="7.26953125" style="464" bestFit="1" customWidth="1"/>
    <col min="13826" max="13826" width="46" style="464" bestFit="1" customWidth="1"/>
    <col min="13827" max="13827" width="6" style="464" customWidth="1"/>
    <col min="13828" max="13828" width="10.7265625" style="464" customWidth="1"/>
    <col min="13829" max="13829" width="9.7265625" style="464" customWidth="1"/>
    <col min="13830" max="13830" width="12.453125" style="464" customWidth="1"/>
    <col min="13831" max="13831" width="13.26953125" style="464" customWidth="1"/>
    <col min="13832" max="14080" width="9.1796875" style="464"/>
    <col min="14081" max="14081" width="7.26953125" style="464" bestFit="1" customWidth="1"/>
    <col min="14082" max="14082" width="46" style="464" bestFit="1" customWidth="1"/>
    <col min="14083" max="14083" width="6" style="464" customWidth="1"/>
    <col min="14084" max="14084" width="10.7265625" style="464" customWidth="1"/>
    <col min="14085" max="14085" width="9.7265625" style="464" customWidth="1"/>
    <col min="14086" max="14086" width="12.453125" style="464" customWidth="1"/>
    <col min="14087" max="14087" width="13.26953125" style="464" customWidth="1"/>
    <col min="14088" max="14336" width="9.1796875" style="464"/>
    <col min="14337" max="14337" width="7.26953125" style="464" bestFit="1" customWidth="1"/>
    <col min="14338" max="14338" width="46" style="464" bestFit="1" customWidth="1"/>
    <col min="14339" max="14339" width="6" style="464" customWidth="1"/>
    <col min="14340" max="14340" width="10.7265625" style="464" customWidth="1"/>
    <col min="14341" max="14341" width="9.7265625" style="464" customWidth="1"/>
    <col min="14342" max="14342" width="12.453125" style="464" customWidth="1"/>
    <col min="14343" max="14343" width="13.26953125" style="464" customWidth="1"/>
    <col min="14344" max="14592" width="9.1796875" style="464"/>
    <col min="14593" max="14593" width="7.26953125" style="464" bestFit="1" customWidth="1"/>
    <col min="14594" max="14594" width="46" style="464" bestFit="1" customWidth="1"/>
    <col min="14595" max="14595" width="6" style="464" customWidth="1"/>
    <col min="14596" max="14596" width="10.7265625" style="464" customWidth="1"/>
    <col min="14597" max="14597" width="9.7265625" style="464" customWidth="1"/>
    <col min="14598" max="14598" width="12.453125" style="464" customWidth="1"/>
    <col min="14599" max="14599" width="13.26953125" style="464" customWidth="1"/>
    <col min="14600" max="14848" width="9.1796875" style="464"/>
    <col min="14849" max="14849" width="7.26953125" style="464" bestFit="1" customWidth="1"/>
    <col min="14850" max="14850" width="46" style="464" bestFit="1" customWidth="1"/>
    <col min="14851" max="14851" width="6" style="464" customWidth="1"/>
    <col min="14852" max="14852" width="10.7265625" style="464" customWidth="1"/>
    <col min="14853" max="14853" width="9.7265625" style="464" customWidth="1"/>
    <col min="14854" max="14854" width="12.453125" style="464" customWidth="1"/>
    <col min="14855" max="14855" width="13.26953125" style="464" customWidth="1"/>
    <col min="14856" max="15104" width="9.1796875" style="464"/>
    <col min="15105" max="15105" width="7.26953125" style="464" bestFit="1" customWidth="1"/>
    <col min="15106" max="15106" width="46" style="464" bestFit="1" customWidth="1"/>
    <col min="15107" max="15107" width="6" style="464" customWidth="1"/>
    <col min="15108" max="15108" width="10.7265625" style="464" customWidth="1"/>
    <col min="15109" max="15109" width="9.7265625" style="464" customWidth="1"/>
    <col min="15110" max="15110" width="12.453125" style="464" customWidth="1"/>
    <col min="15111" max="15111" width="13.26953125" style="464" customWidth="1"/>
    <col min="15112" max="15360" width="9.1796875" style="464"/>
    <col min="15361" max="15361" width="7.26953125" style="464" bestFit="1" customWidth="1"/>
    <col min="15362" max="15362" width="46" style="464" bestFit="1" customWidth="1"/>
    <col min="15363" max="15363" width="6" style="464" customWidth="1"/>
    <col min="15364" max="15364" width="10.7265625" style="464" customWidth="1"/>
    <col min="15365" max="15365" width="9.7265625" style="464" customWidth="1"/>
    <col min="15366" max="15366" width="12.453125" style="464" customWidth="1"/>
    <col min="15367" max="15367" width="13.26953125" style="464" customWidth="1"/>
    <col min="15368" max="15616" width="9.1796875" style="464"/>
    <col min="15617" max="15617" width="7.26953125" style="464" bestFit="1" customWidth="1"/>
    <col min="15618" max="15618" width="46" style="464" bestFit="1" customWidth="1"/>
    <col min="15619" max="15619" width="6" style="464" customWidth="1"/>
    <col min="15620" max="15620" width="10.7265625" style="464" customWidth="1"/>
    <col min="15621" max="15621" width="9.7265625" style="464" customWidth="1"/>
    <col min="15622" max="15622" width="12.453125" style="464" customWidth="1"/>
    <col min="15623" max="15623" width="13.26953125" style="464" customWidth="1"/>
    <col min="15624" max="15872" width="9.1796875" style="464"/>
    <col min="15873" max="15873" width="7.26953125" style="464" bestFit="1" customWidth="1"/>
    <col min="15874" max="15874" width="46" style="464" bestFit="1" customWidth="1"/>
    <col min="15875" max="15875" width="6" style="464" customWidth="1"/>
    <col min="15876" max="15876" width="10.7265625" style="464" customWidth="1"/>
    <col min="15877" max="15877" width="9.7265625" style="464" customWidth="1"/>
    <col min="15878" max="15878" width="12.453125" style="464" customWidth="1"/>
    <col min="15879" max="15879" width="13.26953125" style="464" customWidth="1"/>
    <col min="15880" max="16128" width="9.1796875" style="464"/>
    <col min="16129" max="16129" width="7.26953125" style="464" bestFit="1" customWidth="1"/>
    <col min="16130" max="16130" width="46" style="464" bestFit="1" customWidth="1"/>
    <col min="16131" max="16131" width="6" style="464" customWidth="1"/>
    <col min="16132" max="16132" width="10.7265625" style="464" customWidth="1"/>
    <col min="16133" max="16133" width="9.7265625" style="464" customWidth="1"/>
    <col min="16134" max="16134" width="12.453125" style="464" customWidth="1"/>
    <col min="16135" max="16135" width="13.26953125" style="464" customWidth="1"/>
    <col min="16136" max="16384" width="9.1796875" style="464"/>
  </cols>
  <sheetData>
    <row r="1" spans="1:6" ht="14">
      <c r="A1" s="459" t="s">
        <v>56</v>
      </c>
      <c r="B1" s="460" t="s">
        <v>189</v>
      </c>
      <c r="C1" s="461"/>
      <c r="D1" s="462"/>
      <c r="E1" s="5"/>
      <c r="F1" s="463"/>
    </row>
    <row r="2" spans="1:6" ht="13">
      <c r="B2" s="466" t="s">
        <v>84</v>
      </c>
      <c r="C2" s="461"/>
      <c r="D2" s="462"/>
      <c r="E2" s="5"/>
      <c r="F2" s="463"/>
    </row>
    <row r="3" spans="1:6" ht="13">
      <c r="A3" s="465"/>
      <c r="B3" s="466"/>
      <c r="C3" s="461"/>
      <c r="D3" s="462"/>
      <c r="E3" s="5"/>
      <c r="F3" s="463"/>
    </row>
    <row r="4" spans="1:6">
      <c r="A4" s="467"/>
      <c r="B4" s="467" t="s">
        <v>151</v>
      </c>
      <c r="C4" s="468"/>
      <c r="D4" s="469"/>
      <c r="E4" s="1"/>
      <c r="F4" s="470"/>
    </row>
    <row r="5" spans="1:6">
      <c r="A5" s="467"/>
      <c r="B5" s="467"/>
      <c r="C5" s="468"/>
      <c r="D5" s="469"/>
      <c r="E5" s="1"/>
      <c r="F5" s="470"/>
    </row>
    <row r="6" spans="1:6" s="110" customFormat="1">
      <c r="A6" s="491" t="s">
        <v>16</v>
      </c>
      <c r="B6" s="492" t="s">
        <v>152</v>
      </c>
      <c r="C6" s="493" t="s">
        <v>17</v>
      </c>
      <c r="D6" s="494" t="s">
        <v>18</v>
      </c>
      <c r="E6" s="665" t="s">
        <v>19</v>
      </c>
      <c r="F6" s="495" t="s">
        <v>153</v>
      </c>
    </row>
    <row r="7" spans="1:6" s="110" customFormat="1">
      <c r="A7" s="496"/>
      <c r="B7" s="497"/>
      <c r="C7" s="498"/>
      <c r="D7" s="499"/>
      <c r="E7" s="666"/>
      <c r="F7" s="500"/>
    </row>
    <row r="8" spans="1:6" s="110" customFormat="1" ht="13">
      <c r="A8" s="501" t="s">
        <v>20</v>
      </c>
      <c r="B8" s="466" t="s">
        <v>305</v>
      </c>
      <c r="C8" s="498"/>
      <c r="D8" s="499"/>
      <c r="E8" s="666"/>
      <c r="F8" s="500"/>
    </row>
    <row r="9" spans="1:6" s="110" customFormat="1">
      <c r="A9" s="468"/>
      <c r="B9" s="476"/>
      <c r="C9" s="468"/>
      <c r="D9" s="478"/>
      <c r="E9" s="6"/>
      <c r="F9" s="363"/>
    </row>
    <row r="10" spans="1:6" s="110" customFormat="1" ht="25">
      <c r="A10" s="502">
        <f>A9+1</f>
        <v>1</v>
      </c>
      <c r="B10" s="473" t="s">
        <v>190</v>
      </c>
      <c r="C10" s="77" t="s">
        <v>47</v>
      </c>
      <c r="D10" s="340">
        <v>1070</v>
      </c>
      <c r="E10" s="6"/>
      <c r="F10" s="363">
        <f>D10*E10</f>
        <v>0</v>
      </c>
    </row>
    <row r="11" spans="1:6" s="110" customFormat="1">
      <c r="A11" s="502"/>
      <c r="B11" s="473"/>
      <c r="C11" s="77"/>
      <c r="D11" s="340"/>
      <c r="E11" s="6"/>
      <c r="F11" s="363"/>
    </row>
    <row r="12" spans="1:6" s="110" customFormat="1" ht="25">
      <c r="A12" s="502">
        <f>A10+1</f>
        <v>2</v>
      </c>
      <c r="B12" s="473" t="s">
        <v>548</v>
      </c>
      <c r="C12" s="77" t="s">
        <v>47</v>
      </c>
      <c r="D12" s="340">
        <v>8</v>
      </c>
      <c r="E12" s="6"/>
      <c r="F12" s="363">
        <f>D12*E12</f>
        <v>0</v>
      </c>
    </row>
    <row r="13" spans="1:6" s="110" customFormat="1">
      <c r="A13" s="502"/>
      <c r="B13" s="473"/>
      <c r="C13" s="77"/>
      <c r="D13" s="340"/>
      <c r="E13" s="6"/>
      <c r="F13" s="363"/>
    </row>
    <row r="14" spans="1:6" s="110" customFormat="1" ht="25">
      <c r="A14" s="502">
        <f>A12+1</f>
        <v>3</v>
      </c>
      <c r="B14" s="473" t="s">
        <v>549</v>
      </c>
      <c r="C14" s="77" t="s">
        <v>47</v>
      </c>
      <c r="D14" s="340">
        <v>4</v>
      </c>
      <c r="E14" s="6"/>
      <c r="F14" s="363">
        <f>D14*E14</f>
        <v>0</v>
      </c>
    </row>
    <row r="15" spans="1:6">
      <c r="A15" s="502"/>
      <c r="B15" s="473"/>
      <c r="C15" s="480"/>
      <c r="D15" s="375"/>
      <c r="E15" s="6"/>
      <c r="F15" s="363"/>
    </row>
    <row r="16" spans="1:6" s="474" customFormat="1" ht="27.75" customHeight="1">
      <c r="A16" s="502">
        <f>A12+1</f>
        <v>3</v>
      </c>
      <c r="B16" s="473" t="s">
        <v>191</v>
      </c>
      <c r="C16" s="480" t="s">
        <v>28</v>
      </c>
      <c r="D16" s="340">
        <v>28</v>
      </c>
      <c r="E16" s="1"/>
      <c r="F16" s="363">
        <f>D16*E16</f>
        <v>0</v>
      </c>
    </row>
    <row r="17" spans="1:6" s="322" customFormat="1">
      <c r="A17" s="502"/>
      <c r="B17" s="473"/>
      <c r="C17" s="480"/>
      <c r="D17" s="340"/>
      <c r="E17" s="6"/>
      <c r="F17" s="363"/>
    </row>
    <row r="18" spans="1:6" s="474" customFormat="1" ht="51" customHeight="1">
      <c r="A18" s="502">
        <f>A16+1</f>
        <v>4</v>
      </c>
      <c r="B18" s="467" t="s">
        <v>506</v>
      </c>
      <c r="C18" s="480" t="s">
        <v>12</v>
      </c>
      <c r="D18" s="340">
        <v>15</v>
      </c>
      <c r="E18" s="1"/>
      <c r="F18" s="363">
        <f>D18*E18</f>
        <v>0</v>
      </c>
    </row>
    <row r="19" spans="1:6" s="474" customFormat="1" ht="16.5" customHeight="1">
      <c r="A19" s="502"/>
      <c r="B19" s="473"/>
      <c r="C19" s="480"/>
      <c r="D19" s="340"/>
      <c r="E19" s="6"/>
      <c r="F19" s="363"/>
    </row>
    <row r="20" spans="1:6" s="474" customFormat="1" ht="63">
      <c r="A20" s="502">
        <f>A18+1</f>
        <v>5</v>
      </c>
      <c r="B20" s="467" t="s">
        <v>507</v>
      </c>
      <c r="C20" s="480" t="s">
        <v>12</v>
      </c>
      <c r="D20" s="340">
        <v>13</v>
      </c>
      <c r="E20" s="1"/>
      <c r="F20" s="363">
        <f>D20*E20</f>
        <v>0</v>
      </c>
    </row>
    <row r="21" spans="1:6" s="503" customFormat="1" ht="14">
      <c r="A21" s="502"/>
      <c r="B21" s="467"/>
      <c r="C21" s="480"/>
      <c r="D21" s="340"/>
      <c r="E21" s="1"/>
      <c r="F21" s="363"/>
    </row>
    <row r="22" spans="1:6" s="474" customFormat="1">
      <c r="A22" s="502">
        <f>A20+1</f>
        <v>6</v>
      </c>
      <c r="B22" s="476" t="s">
        <v>154</v>
      </c>
      <c r="C22" s="480" t="s">
        <v>12</v>
      </c>
      <c r="D22" s="340">
        <v>28</v>
      </c>
      <c r="E22" s="1"/>
      <c r="F22" s="363">
        <f>D22*E22</f>
        <v>0</v>
      </c>
    </row>
    <row r="23" spans="1:6" s="322" customFormat="1">
      <c r="A23" s="504"/>
      <c r="B23" s="476"/>
      <c r="C23" s="468"/>
      <c r="D23" s="340"/>
      <c r="E23" s="6"/>
      <c r="F23" s="363"/>
    </row>
    <row r="24" spans="1:6" s="474" customFormat="1" ht="14.5">
      <c r="A24" s="502">
        <f>A22+1</f>
        <v>7</v>
      </c>
      <c r="B24" s="473" t="s">
        <v>155</v>
      </c>
      <c r="C24" s="77" t="s">
        <v>47</v>
      </c>
      <c r="D24" s="340">
        <v>950</v>
      </c>
      <c r="E24" s="6"/>
      <c r="F24" s="363">
        <f>D24*E24</f>
        <v>0</v>
      </c>
    </row>
    <row r="25" spans="1:6" s="474" customFormat="1">
      <c r="A25" s="502"/>
      <c r="B25" s="473"/>
      <c r="C25" s="480"/>
      <c r="D25" s="340"/>
      <c r="E25" s="6"/>
      <c r="F25" s="363"/>
    </row>
    <row r="26" spans="1:6" s="474" customFormat="1" ht="25">
      <c r="A26" s="502">
        <f>A24+1</f>
        <v>8</v>
      </c>
      <c r="B26" s="473" t="s">
        <v>225</v>
      </c>
      <c r="C26" s="480" t="s">
        <v>12</v>
      </c>
      <c r="D26" s="340">
        <v>40</v>
      </c>
      <c r="E26" s="6"/>
      <c r="F26" s="363">
        <f>D26*E26</f>
        <v>0</v>
      </c>
    </row>
    <row r="27" spans="1:6" s="322" customFormat="1">
      <c r="A27" s="502"/>
      <c r="B27" s="473"/>
      <c r="C27" s="480"/>
      <c r="D27" s="340"/>
      <c r="E27" s="6"/>
      <c r="F27" s="363"/>
    </row>
    <row r="28" spans="1:6" s="474" customFormat="1" ht="89.5">
      <c r="A28" s="502">
        <f>A26+1</f>
        <v>9</v>
      </c>
      <c r="B28" s="505" t="s">
        <v>375</v>
      </c>
      <c r="C28" s="480" t="s">
        <v>12</v>
      </c>
      <c r="D28" s="402">
        <v>15</v>
      </c>
      <c r="E28" s="31"/>
      <c r="F28" s="363">
        <f>D28*E28</f>
        <v>0</v>
      </c>
    </row>
    <row r="29" spans="1:6" s="322" customFormat="1">
      <c r="A29" s="502"/>
      <c r="B29" s="505"/>
      <c r="C29" s="480"/>
      <c r="D29" s="402"/>
      <c r="E29" s="31"/>
      <c r="F29" s="363"/>
    </row>
    <row r="30" spans="1:6" s="474" customFormat="1" ht="89.5">
      <c r="A30" s="502">
        <f>A28+1</f>
        <v>10</v>
      </c>
      <c r="B30" s="505" t="s">
        <v>376</v>
      </c>
      <c r="C30" s="480" t="s">
        <v>12</v>
      </c>
      <c r="D30" s="402">
        <v>13</v>
      </c>
      <c r="E30" s="31"/>
      <c r="F30" s="363">
        <f>D30*E30</f>
        <v>0</v>
      </c>
    </row>
    <row r="31" spans="1:6" s="474" customFormat="1">
      <c r="A31" s="502"/>
      <c r="B31" s="506"/>
      <c r="C31" s="507"/>
      <c r="D31" s="508"/>
      <c r="E31" s="32"/>
      <c r="F31" s="509"/>
    </row>
    <row r="32" spans="1:6" s="474" customFormat="1" ht="50">
      <c r="A32" s="502">
        <f t="shared" ref="A32:A34" si="0">A30+1</f>
        <v>11</v>
      </c>
      <c r="B32" s="510" t="s">
        <v>563</v>
      </c>
      <c r="C32" s="511" t="s">
        <v>12</v>
      </c>
      <c r="D32" s="512">
        <v>2</v>
      </c>
      <c r="E32" s="667"/>
      <c r="F32" s="513">
        <f>D32*E32</f>
        <v>0</v>
      </c>
    </row>
    <row r="33" spans="1:8" s="474" customFormat="1">
      <c r="A33" s="514"/>
      <c r="B33" s="515"/>
      <c r="C33" s="507"/>
      <c r="D33" s="516"/>
      <c r="E33" s="30"/>
      <c r="F33" s="509"/>
    </row>
    <row r="34" spans="1:8" s="474" customFormat="1" ht="13">
      <c r="A34" s="502">
        <f t="shared" si="0"/>
        <v>12</v>
      </c>
      <c r="B34" s="517" t="s">
        <v>550</v>
      </c>
      <c r="C34" s="518"/>
      <c r="D34" s="519"/>
      <c r="E34" s="17"/>
      <c r="F34" s="363"/>
    </row>
    <row r="35" spans="1:8" s="322" customFormat="1" ht="25">
      <c r="A35" s="345"/>
      <c r="B35" s="164" t="s">
        <v>551</v>
      </c>
      <c r="C35" s="518"/>
      <c r="D35" s="520"/>
      <c r="E35" s="17"/>
      <c r="F35" s="363"/>
    </row>
    <row r="36" spans="1:8" s="474" customFormat="1" ht="42" customHeight="1">
      <c r="A36" s="521"/>
      <c r="B36" s="522" t="s">
        <v>552</v>
      </c>
      <c r="C36" s="344" t="s">
        <v>12</v>
      </c>
      <c r="D36" s="520">
        <v>1</v>
      </c>
      <c r="E36" s="17"/>
      <c r="F36" s="363"/>
    </row>
    <row r="37" spans="1:8" s="322" customFormat="1" ht="25">
      <c r="A37" s="521"/>
      <c r="B37" s="522" t="s">
        <v>553</v>
      </c>
      <c r="C37" s="344" t="s">
        <v>12</v>
      </c>
      <c r="D37" s="520">
        <v>1</v>
      </c>
      <c r="E37" s="17"/>
      <c r="F37" s="363"/>
    </row>
    <row r="38" spans="1:8" s="474" customFormat="1" ht="25">
      <c r="A38" s="521"/>
      <c r="B38" s="522" t="s">
        <v>554</v>
      </c>
      <c r="C38" s="344" t="s">
        <v>12</v>
      </c>
      <c r="D38" s="520">
        <v>1</v>
      </c>
      <c r="E38" s="25"/>
      <c r="F38" s="363"/>
      <c r="H38" s="523"/>
    </row>
    <row r="39" spans="1:8" s="322" customFormat="1" ht="25">
      <c r="A39" s="521"/>
      <c r="B39" s="522" t="s">
        <v>555</v>
      </c>
      <c r="C39" s="344" t="s">
        <v>12</v>
      </c>
      <c r="D39" s="520">
        <v>4</v>
      </c>
      <c r="E39" s="17"/>
      <c r="F39" s="363"/>
    </row>
    <row r="40" spans="1:8" s="474" customFormat="1" ht="25.5">
      <c r="A40" s="521"/>
      <c r="B40" s="522" t="s">
        <v>556</v>
      </c>
      <c r="C40" s="344" t="s">
        <v>12</v>
      </c>
      <c r="D40" s="520">
        <v>1</v>
      </c>
      <c r="E40" s="17"/>
      <c r="F40" s="363"/>
      <c r="G40" s="503"/>
    </row>
    <row r="41" spans="1:8" s="322" customFormat="1" ht="25">
      <c r="A41" s="524" t="s">
        <v>557</v>
      </c>
      <c r="B41" s="525" t="s">
        <v>558</v>
      </c>
      <c r="C41" s="344" t="s">
        <v>12</v>
      </c>
      <c r="D41" s="520">
        <v>3</v>
      </c>
      <c r="E41" s="668"/>
      <c r="F41" s="74"/>
    </row>
    <row r="42" spans="1:8" s="474" customFormat="1" ht="25">
      <c r="A42" s="524" t="s">
        <v>557</v>
      </c>
      <c r="B42" s="525" t="s">
        <v>559</v>
      </c>
      <c r="C42" s="344" t="s">
        <v>12</v>
      </c>
      <c r="D42" s="520">
        <v>4</v>
      </c>
      <c r="E42" s="668"/>
      <c r="F42" s="74"/>
    </row>
    <row r="43" spans="1:8" s="474" customFormat="1">
      <c r="A43" s="521" t="s">
        <v>560</v>
      </c>
      <c r="B43" s="526" t="s">
        <v>561</v>
      </c>
      <c r="C43" s="527" t="s">
        <v>12</v>
      </c>
      <c r="D43" s="528">
        <v>4</v>
      </c>
      <c r="E43" s="29"/>
      <c r="F43" s="395"/>
    </row>
    <row r="44" spans="1:8" s="474" customFormat="1">
      <c r="A44" s="345"/>
      <c r="B44" s="401"/>
      <c r="C44" s="518" t="s">
        <v>28</v>
      </c>
      <c r="D44" s="519">
        <v>1</v>
      </c>
      <c r="E44" s="17"/>
      <c r="F44" s="363">
        <f>D44*E44</f>
        <v>0</v>
      </c>
    </row>
    <row r="45" spans="1:8" s="474" customFormat="1">
      <c r="A45" s="502"/>
      <c r="B45" s="473"/>
      <c r="C45" s="480"/>
      <c r="D45" s="340"/>
      <c r="E45" s="6"/>
      <c r="F45" s="363"/>
    </row>
    <row r="46" spans="1:8" s="474" customFormat="1" ht="50">
      <c r="A46" s="502">
        <f>A34+1</f>
        <v>13</v>
      </c>
      <c r="B46" s="529" t="s">
        <v>562</v>
      </c>
      <c r="C46" s="530" t="s">
        <v>274</v>
      </c>
      <c r="D46" s="520">
        <v>1</v>
      </c>
      <c r="E46" s="17"/>
      <c r="F46" s="363">
        <f>D46*E46</f>
        <v>0</v>
      </c>
    </row>
    <row r="47" spans="1:8" s="474" customFormat="1" ht="42" customHeight="1">
      <c r="A47" s="502"/>
      <c r="B47" s="473"/>
      <c r="C47" s="480"/>
      <c r="D47" s="340"/>
      <c r="E47" s="6"/>
      <c r="F47" s="363"/>
    </row>
    <row r="48" spans="1:8" s="474" customFormat="1" ht="37.5">
      <c r="A48" s="502">
        <f>A46+1</f>
        <v>14</v>
      </c>
      <c r="B48" s="531" t="s">
        <v>156</v>
      </c>
      <c r="C48" s="487" t="s">
        <v>181</v>
      </c>
      <c r="D48" s="340">
        <v>5</v>
      </c>
      <c r="E48" s="16"/>
      <c r="F48" s="363">
        <f>SUM(F9:F30)*D48/100</f>
        <v>0</v>
      </c>
    </row>
    <row r="49" spans="1:6" s="474" customFormat="1">
      <c r="A49" s="502"/>
      <c r="B49" s="473"/>
      <c r="C49" s="480"/>
      <c r="D49" s="340"/>
      <c r="E49" s="6"/>
      <c r="F49" s="363"/>
    </row>
    <row r="50" spans="1:6" s="474" customFormat="1" ht="25">
      <c r="A50" s="502">
        <f>A48+1</f>
        <v>15</v>
      </c>
      <c r="B50" s="532" t="s">
        <v>157</v>
      </c>
      <c r="C50" s="480" t="s">
        <v>28</v>
      </c>
      <c r="D50" s="340">
        <v>1</v>
      </c>
      <c r="E50" s="17"/>
      <c r="F50" s="363">
        <f>D50*E50</f>
        <v>0</v>
      </c>
    </row>
    <row r="51" spans="1:6" s="474" customFormat="1">
      <c r="A51" s="502"/>
      <c r="B51" s="401"/>
      <c r="C51" s="518"/>
      <c r="D51" s="340"/>
      <c r="E51" s="17"/>
      <c r="F51" s="363"/>
    </row>
    <row r="52" spans="1:6" s="474" customFormat="1" ht="25">
      <c r="A52" s="502">
        <f>A50+1</f>
        <v>16</v>
      </c>
      <c r="B52" s="532" t="s">
        <v>192</v>
      </c>
      <c r="C52" s="480" t="s">
        <v>28</v>
      </c>
      <c r="D52" s="340">
        <v>1</v>
      </c>
      <c r="E52" s="17"/>
      <c r="F52" s="363">
        <f>D52*E52</f>
        <v>0</v>
      </c>
    </row>
    <row r="53" spans="1:6" s="322" customFormat="1" ht="41.25" customHeight="1">
      <c r="A53" s="533"/>
      <c r="B53" s="348"/>
      <c r="C53" s="487"/>
      <c r="D53" s="340"/>
      <c r="E53" s="1"/>
      <c r="F53" s="363"/>
    </row>
    <row r="54" spans="1:6" s="68" customFormat="1" ht="50">
      <c r="A54" s="502">
        <f>A52+1</f>
        <v>17</v>
      </c>
      <c r="B54" s="532" t="s">
        <v>377</v>
      </c>
      <c r="C54" s="77" t="s">
        <v>47</v>
      </c>
      <c r="D54" s="340">
        <v>864</v>
      </c>
      <c r="E54" s="17"/>
      <c r="F54" s="363">
        <f>D54*E54</f>
        <v>0</v>
      </c>
    </row>
    <row r="55" spans="1:6">
      <c r="A55" s="502"/>
      <c r="B55" s="401"/>
      <c r="C55" s="518"/>
      <c r="D55" s="340"/>
      <c r="E55" s="17"/>
      <c r="F55" s="363"/>
    </row>
    <row r="56" spans="1:6" s="54" customFormat="1" ht="13.5" customHeight="1">
      <c r="A56" s="502">
        <f>A54+1</f>
        <v>18</v>
      </c>
      <c r="B56" s="532" t="s">
        <v>378</v>
      </c>
      <c r="C56" s="35" t="s">
        <v>200</v>
      </c>
      <c r="D56" s="340">
        <v>8</v>
      </c>
      <c r="E56" s="17"/>
      <c r="F56" s="363">
        <f>D56*E56</f>
        <v>0</v>
      </c>
    </row>
    <row r="57" spans="1:6">
      <c r="A57" s="502"/>
      <c r="B57" s="401"/>
      <c r="C57" s="518"/>
      <c r="D57" s="340"/>
      <c r="E57" s="17"/>
      <c r="F57" s="363"/>
    </row>
    <row r="58" spans="1:6" ht="25">
      <c r="A58" s="502">
        <f>A56+1</f>
        <v>19</v>
      </c>
      <c r="B58" s="348" t="s">
        <v>226</v>
      </c>
      <c r="C58" s="487" t="s">
        <v>28</v>
      </c>
      <c r="D58" s="340">
        <v>1</v>
      </c>
      <c r="E58" s="1"/>
      <c r="F58" s="363">
        <f>D58*E58</f>
        <v>0</v>
      </c>
    </row>
    <row r="59" spans="1:6">
      <c r="A59" s="534"/>
      <c r="B59" s="467"/>
      <c r="C59" s="468"/>
      <c r="D59" s="469"/>
      <c r="E59" s="1"/>
      <c r="F59" s="470"/>
    </row>
    <row r="60" spans="1:6" ht="13">
      <c r="A60" s="160"/>
      <c r="B60" s="130"/>
      <c r="C60" s="130"/>
      <c r="D60" s="130"/>
      <c r="E60" s="608" t="s">
        <v>505</v>
      </c>
      <c r="F60" s="535">
        <f>SUM(F9:F59)</f>
        <v>0</v>
      </c>
    </row>
    <row r="61" spans="1:6">
      <c r="A61" s="534"/>
      <c r="B61" s="467"/>
      <c r="C61" s="468"/>
      <c r="D61" s="469"/>
      <c r="E61" s="1"/>
      <c r="F61" s="470"/>
    </row>
    <row r="62" spans="1:6" ht="13">
      <c r="A62" s="501" t="s">
        <v>21</v>
      </c>
      <c r="B62" s="536" t="s">
        <v>89</v>
      </c>
      <c r="C62" s="461"/>
      <c r="D62" s="537">
        <v>0.1</v>
      </c>
      <c r="E62" s="5"/>
      <c r="F62" s="463">
        <f>F60*D62</f>
        <v>0</v>
      </c>
    </row>
    <row r="63" spans="1:6">
      <c r="A63" s="538"/>
      <c r="B63" s="538"/>
      <c r="C63" s="538"/>
      <c r="D63" s="538"/>
      <c r="E63" s="669"/>
      <c r="F63" s="538"/>
    </row>
    <row r="64" spans="1:6">
      <c r="A64" s="345"/>
      <c r="B64" s="490"/>
      <c r="C64" s="468"/>
      <c r="D64" s="469"/>
      <c r="E64" s="1"/>
      <c r="F64" s="470"/>
    </row>
    <row r="65" spans="1:6" ht="13">
      <c r="A65" s="468"/>
      <c r="B65" s="539" t="s">
        <v>43</v>
      </c>
      <c r="C65" s="468"/>
      <c r="D65" s="469"/>
      <c r="E65" s="1"/>
      <c r="F65" s="470"/>
    </row>
    <row r="66" spans="1:6">
      <c r="A66" s="540" t="s">
        <v>20</v>
      </c>
      <c r="B66" s="541" t="s">
        <v>194</v>
      </c>
      <c r="C66" s="468"/>
      <c r="D66" s="469"/>
      <c r="E66" s="1"/>
      <c r="F66" s="470">
        <f>F60</f>
        <v>0</v>
      </c>
    </row>
    <row r="67" spans="1:6">
      <c r="A67" s="542" t="s">
        <v>21</v>
      </c>
      <c r="B67" s="543" t="s">
        <v>89</v>
      </c>
      <c r="C67" s="468"/>
      <c r="D67" s="469"/>
      <c r="E67" s="1"/>
      <c r="F67" s="470">
        <f>F62</f>
        <v>0</v>
      </c>
    </row>
    <row r="68" spans="1:6" ht="13">
      <c r="A68" s="345"/>
      <c r="B68" s="152" t="s">
        <v>521</v>
      </c>
      <c r="C68" s="544"/>
      <c r="D68" s="545"/>
      <c r="E68" s="18"/>
      <c r="F68" s="535">
        <f>SUM(F66:F67)</f>
        <v>0</v>
      </c>
    </row>
    <row r="69" spans="1:6">
      <c r="A69" s="546"/>
      <c r="B69" s="538"/>
      <c r="C69" s="538"/>
      <c r="D69" s="538"/>
      <c r="E69" s="669"/>
      <c r="F69" s="538"/>
    </row>
    <row r="70" spans="1:6">
      <c r="A70" s="546"/>
      <c r="B70" s="538"/>
      <c r="C70" s="538"/>
      <c r="D70" s="538"/>
      <c r="E70" s="669"/>
      <c r="F70" s="538"/>
    </row>
    <row r="71" spans="1:6">
      <c r="A71" s="502"/>
      <c r="B71" s="490"/>
      <c r="C71" s="468"/>
      <c r="D71" s="469"/>
      <c r="E71" s="1"/>
      <c r="F71" s="470"/>
    </row>
    <row r="72" spans="1:6">
      <c r="A72" s="504"/>
      <c r="B72" s="476"/>
      <c r="C72" s="468"/>
      <c r="D72" s="469"/>
      <c r="E72" s="1"/>
      <c r="F72" s="470"/>
    </row>
    <row r="73" spans="1:6">
      <c r="A73" s="502"/>
      <c r="B73" s="490"/>
      <c r="C73" s="468"/>
      <c r="D73" s="469"/>
      <c r="E73" s="1"/>
      <c r="F73" s="470"/>
    </row>
    <row r="74" spans="1:6">
      <c r="A74" s="504"/>
      <c r="B74" s="476"/>
      <c r="C74" s="468"/>
      <c r="D74" s="469"/>
      <c r="E74" s="1"/>
      <c r="F74" s="470"/>
    </row>
    <row r="75" spans="1:6">
      <c r="A75" s="502"/>
      <c r="B75" s="490"/>
      <c r="C75" s="468"/>
      <c r="D75" s="469"/>
      <c r="E75" s="1"/>
      <c r="F75" s="470"/>
    </row>
    <row r="76" spans="1:6">
      <c r="A76" s="504"/>
      <c r="B76" s="476"/>
      <c r="C76" s="468"/>
      <c r="D76" s="469"/>
      <c r="E76" s="1"/>
      <c r="F76" s="470"/>
    </row>
    <row r="77" spans="1:6">
      <c r="A77" s="502"/>
      <c r="B77" s="490"/>
      <c r="C77" s="468"/>
      <c r="D77" s="469"/>
      <c r="E77" s="1"/>
      <c r="F77" s="470"/>
    </row>
    <row r="78" spans="1:6">
      <c r="A78" s="504"/>
      <c r="B78" s="476"/>
      <c r="C78" s="468"/>
      <c r="D78" s="469"/>
      <c r="E78" s="1"/>
      <c r="F78" s="470"/>
    </row>
    <row r="79" spans="1:6">
      <c r="A79" s="502"/>
      <c r="B79" s="490"/>
      <c r="C79" s="468"/>
      <c r="D79" s="469"/>
      <c r="E79" s="1"/>
      <c r="F79" s="470"/>
    </row>
    <row r="80" spans="1:6">
      <c r="A80" s="504"/>
      <c r="B80" s="476"/>
      <c r="C80" s="468"/>
      <c r="D80" s="469"/>
      <c r="E80" s="1"/>
      <c r="F80" s="470"/>
    </row>
    <row r="81" spans="1:6">
      <c r="A81" s="502"/>
      <c r="B81" s="490"/>
      <c r="C81" s="468"/>
      <c r="D81" s="469"/>
      <c r="E81" s="1"/>
      <c r="F81" s="470"/>
    </row>
    <row r="82" spans="1:6">
      <c r="A82" s="504"/>
      <c r="B82" s="476"/>
      <c r="C82" s="468"/>
      <c r="D82" s="469"/>
      <c r="E82" s="1"/>
      <c r="F82" s="470"/>
    </row>
    <row r="83" spans="1:6">
      <c r="A83" s="502"/>
      <c r="B83" s="490"/>
      <c r="C83" s="468"/>
      <c r="D83" s="469"/>
      <c r="E83" s="1"/>
      <c r="F83" s="470"/>
    </row>
    <row r="84" spans="1:6">
      <c r="A84" s="504"/>
      <c r="B84" s="476"/>
      <c r="C84" s="468"/>
      <c r="D84" s="469"/>
      <c r="E84" s="1"/>
      <c r="F84" s="470"/>
    </row>
    <row r="85" spans="1:6">
      <c r="A85" s="502"/>
      <c r="B85" s="490"/>
      <c r="C85" s="468"/>
      <c r="D85" s="469"/>
      <c r="E85" s="1"/>
      <c r="F85" s="470"/>
    </row>
    <row r="86" spans="1:6">
      <c r="A86" s="504"/>
      <c r="B86" s="476"/>
      <c r="C86" s="468"/>
      <c r="D86" s="469"/>
      <c r="E86" s="1"/>
      <c r="F86" s="470"/>
    </row>
    <row r="87" spans="1:6">
      <c r="A87" s="345"/>
      <c r="B87" s="476"/>
      <c r="C87" s="468"/>
      <c r="D87" s="469"/>
      <c r="E87" s="1"/>
      <c r="F87" s="470"/>
    </row>
  </sheetData>
  <sheetProtection selectLockedCells="1"/>
  <pageMargins left="0.78740157480314965" right="0.59055118110236227" top="0.86614173228346458" bottom="1.1811023622047245" header="0.31496062992125984" footer="0.51181102362204722"/>
  <pageSetup paperSize="9" orientation="portrait" horizontalDpi="300" verticalDpi="300" r:id="rId1"/>
  <headerFooter alignWithMargins="0">
    <oddHeader>&amp;L&amp;8&amp;F</oddHeader>
    <oddFooter>&amp;L&amp;"FuturaTEEMedCon,Običajno"&amp;9PROTIM RŽIŠNIK PERC d.o.o.,  Poslovna cona A 2,  4208 ŠENČUR,  SLOVENIJA
tel.: 04 279 18 00  fax: 04 279 18 25  e-mail:  protim@rzisnik-perc.si  url: www.protim.si&amp;R&amp;"FuturaTEEMedCon,Običajno"&amp;P/&amp;N</oddFooter>
  </headerFooter>
  <ignoredErrors>
    <ignoredError sqref="F62 F66:F67"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333"/>
  <sheetViews>
    <sheetView showZeros="0" view="pageBreakPreview" topLeftCell="A41" zoomScaleNormal="100" zoomScaleSheetLayoutView="100" workbookViewId="0">
      <selection activeCell="E61" sqref="E61"/>
    </sheetView>
  </sheetViews>
  <sheetFormatPr defaultColWidth="9.1796875" defaultRowHeight="12.5"/>
  <cols>
    <col min="1" max="1" width="5.81640625" style="576" customWidth="1"/>
    <col min="2" max="2" width="45" style="577" customWidth="1"/>
    <col min="3" max="3" width="6" style="573" customWidth="1"/>
    <col min="4" max="4" width="8.1796875" style="574" customWidth="1"/>
    <col min="5" max="5" width="9.453125" style="672" customWidth="1"/>
    <col min="6" max="6" width="13.26953125" style="575" customWidth="1"/>
    <col min="7" max="7" width="9.1796875" style="62"/>
    <col min="8" max="8" width="10.54296875" style="62" customWidth="1"/>
    <col min="9" max="16384" width="9.1796875" style="62"/>
  </cols>
  <sheetData>
    <row r="1" spans="1:6" ht="14">
      <c r="A1" s="458" t="s">
        <v>77</v>
      </c>
      <c r="B1" s="410" t="s">
        <v>186</v>
      </c>
      <c r="C1" s="547"/>
      <c r="D1" s="548"/>
      <c r="E1" s="653"/>
      <c r="F1" s="412"/>
    </row>
    <row r="2" spans="1:6" ht="13">
      <c r="A2" s="416"/>
      <c r="B2" s="414" t="s">
        <v>61</v>
      </c>
      <c r="C2" s="417"/>
      <c r="D2" s="549"/>
      <c r="E2" s="655"/>
      <c r="F2" s="419"/>
    </row>
    <row r="3" spans="1:6" ht="13">
      <c r="A3" s="413"/>
      <c r="B3" s="414"/>
      <c r="C3" s="411"/>
      <c r="D3" s="548"/>
      <c r="E3" s="653"/>
      <c r="F3" s="412"/>
    </row>
    <row r="4" spans="1:6" s="220" customFormat="1">
      <c r="A4" s="265" t="s">
        <v>16</v>
      </c>
      <c r="B4" s="105" t="s">
        <v>26</v>
      </c>
      <c r="C4" s="106" t="s">
        <v>17</v>
      </c>
      <c r="D4" s="107" t="s">
        <v>18</v>
      </c>
      <c r="E4" s="614" t="s">
        <v>19</v>
      </c>
      <c r="F4" s="158" t="s">
        <v>27</v>
      </c>
    </row>
    <row r="5" spans="1:6" s="54" customFormat="1">
      <c r="A5" s="111"/>
      <c r="B5" s="112"/>
      <c r="C5" s="113"/>
      <c r="D5" s="550"/>
      <c r="E5" s="654"/>
      <c r="F5" s="415"/>
    </row>
    <row r="6" spans="1:6" s="54" customFormat="1" ht="13">
      <c r="A6" s="416" t="s">
        <v>20</v>
      </c>
      <c r="B6" s="551" t="s">
        <v>366</v>
      </c>
      <c r="C6" s="417"/>
      <c r="D6" s="549"/>
      <c r="E6" s="655"/>
      <c r="F6" s="419"/>
    </row>
    <row r="7" spans="1:6" s="54" customFormat="1">
      <c r="A7" s="111"/>
      <c r="B7" s="112"/>
      <c r="C7" s="113"/>
      <c r="D7" s="550"/>
      <c r="E7" s="654"/>
      <c r="F7" s="415"/>
    </row>
    <row r="8" spans="1:6" s="54" customFormat="1">
      <c r="A8" s="90">
        <f>COUNT($A$1:A7)+1</f>
        <v>1</v>
      </c>
      <c r="B8" s="552" t="s">
        <v>367</v>
      </c>
      <c r="C8" s="77" t="s">
        <v>28</v>
      </c>
      <c r="D8" s="553">
        <v>1</v>
      </c>
      <c r="E8" s="656"/>
      <c r="F8" s="424">
        <f>D8*E8</f>
        <v>0</v>
      </c>
    </row>
    <row r="9" spans="1:6" s="54" customFormat="1">
      <c r="A9" s="90"/>
      <c r="B9" s="471"/>
      <c r="C9" s="417"/>
      <c r="D9" s="554"/>
      <c r="E9" s="655"/>
      <c r="F9" s="424">
        <f t="shared" ref="F9:F16" si="0">D9*E9</f>
        <v>0</v>
      </c>
    </row>
    <row r="10" spans="1:6" s="54" customFormat="1">
      <c r="A10" s="90">
        <f>COUNT($A$1:A9)+1</f>
        <v>2</v>
      </c>
      <c r="B10" s="555" t="s">
        <v>62</v>
      </c>
      <c r="C10" s="277" t="s">
        <v>12</v>
      </c>
      <c r="D10" s="553">
        <v>4</v>
      </c>
      <c r="E10" s="656"/>
      <c r="F10" s="424">
        <f t="shared" si="0"/>
        <v>0</v>
      </c>
    </row>
    <row r="11" spans="1:6" s="54" customFormat="1">
      <c r="A11" s="90"/>
      <c r="B11" s="555"/>
      <c r="C11" s="277"/>
      <c r="D11" s="553"/>
      <c r="E11" s="656"/>
      <c r="F11" s="424">
        <f t="shared" si="0"/>
        <v>0</v>
      </c>
    </row>
    <row r="12" spans="1:6" s="54" customFormat="1" ht="75">
      <c r="A12" s="90">
        <f>COUNT($A$1:A10)+1</f>
        <v>3</v>
      </c>
      <c r="B12" s="73" t="s">
        <v>368</v>
      </c>
      <c r="C12" s="119" t="s">
        <v>12</v>
      </c>
      <c r="D12" s="175">
        <v>1</v>
      </c>
      <c r="E12" s="12"/>
      <c r="F12" s="141">
        <f t="shared" si="0"/>
        <v>0</v>
      </c>
    </row>
    <row r="13" spans="1:6" s="54" customFormat="1">
      <c r="A13" s="90"/>
      <c r="B13" s="556"/>
      <c r="C13" s="119"/>
      <c r="D13" s="175"/>
      <c r="E13" s="12"/>
      <c r="F13" s="141"/>
    </row>
    <row r="14" spans="1:6" s="54" customFormat="1" ht="50">
      <c r="A14" s="90">
        <f>COUNT($A$1:A13)+1</f>
        <v>4</v>
      </c>
      <c r="B14" s="73" t="s">
        <v>494</v>
      </c>
      <c r="C14" s="77" t="s">
        <v>46</v>
      </c>
      <c r="D14" s="557">
        <v>18</v>
      </c>
      <c r="E14" s="15"/>
      <c r="F14" s="424">
        <f t="shared" si="0"/>
        <v>0</v>
      </c>
    </row>
    <row r="15" spans="1:6" s="54" customFormat="1">
      <c r="A15" s="90"/>
      <c r="B15" s="558"/>
      <c r="C15" s="559"/>
      <c r="D15" s="557"/>
      <c r="E15" s="15"/>
      <c r="F15" s="424">
        <f t="shared" si="0"/>
        <v>0</v>
      </c>
    </row>
    <row r="16" spans="1:6" s="54" customFormat="1" ht="75">
      <c r="A16" s="90">
        <f>COUNT($A$1:A15)+1</f>
        <v>5</v>
      </c>
      <c r="B16" s="73" t="s">
        <v>544</v>
      </c>
      <c r="C16" s="129" t="s">
        <v>47</v>
      </c>
      <c r="D16" s="553">
        <v>100</v>
      </c>
      <c r="E16" s="657"/>
      <c r="F16" s="424">
        <f t="shared" si="0"/>
        <v>0</v>
      </c>
    </row>
    <row r="17" spans="1:10" s="54" customFormat="1">
      <c r="A17" s="90"/>
      <c r="B17" s="428"/>
      <c r="C17" s="129"/>
      <c r="D17" s="553"/>
      <c r="E17" s="657"/>
      <c r="F17" s="424"/>
    </row>
    <row r="18" spans="1:10" s="54" customFormat="1" ht="13">
      <c r="A18" s="90"/>
      <c r="B18" s="136"/>
      <c r="C18" s="77"/>
      <c r="D18" s="137"/>
      <c r="E18" s="616" t="s">
        <v>369</v>
      </c>
      <c r="F18" s="155">
        <f>SUM(F7:F17)</f>
        <v>0</v>
      </c>
    </row>
    <row r="19" spans="1:10" s="54" customFormat="1">
      <c r="A19" s="111"/>
      <c r="B19" s="112"/>
      <c r="C19" s="113"/>
      <c r="D19" s="550"/>
      <c r="E19" s="654"/>
      <c r="F19" s="415"/>
    </row>
    <row r="20" spans="1:10" ht="13">
      <c r="A20" s="416" t="s">
        <v>21</v>
      </c>
      <c r="B20" s="551" t="s">
        <v>91</v>
      </c>
      <c r="C20" s="417"/>
      <c r="D20" s="549"/>
      <c r="E20" s="655"/>
      <c r="F20" s="419"/>
    </row>
    <row r="21" spans="1:10">
      <c r="A21" s="111"/>
      <c r="B21" s="112"/>
      <c r="C21" s="113"/>
      <c r="D21" s="550"/>
      <c r="E21" s="654"/>
      <c r="F21" s="415"/>
    </row>
    <row r="22" spans="1:10" ht="37.5">
      <c r="A22" s="90">
        <f>COUNT($A$1:A21)+1</f>
        <v>6</v>
      </c>
      <c r="B22" s="73" t="s">
        <v>499</v>
      </c>
      <c r="C22" s="129" t="s">
        <v>12</v>
      </c>
      <c r="D22" s="553">
        <v>100</v>
      </c>
      <c r="E22" s="657"/>
      <c r="F22" s="424">
        <f t="shared" ref="F22" si="1">D22*E22</f>
        <v>0</v>
      </c>
    </row>
    <row r="23" spans="1:10">
      <c r="A23" s="111"/>
      <c r="B23" s="73"/>
      <c r="C23" s="113"/>
      <c r="D23" s="550"/>
      <c r="E23" s="654"/>
      <c r="F23" s="415"/>
    </row>
    <row r="24" spans="1:10" ht="100">
      <c r="A24" s="90">
        <f>COUNT($A$1:A23)+1</f>
        <v>7</v>
      </c>
      <c r="B24" s="73" t="s">
        <v>500</v>
      </c>
      <c r="C24" s="129" t="s">
        <v>12</v>
      </c>
      <c r="D24" s="553">
        <v>5</v>
      </c>
      <c r="E24" s="657"/>
      <c r="F24" s="424">
        <f t="shared" ref="F24" si="2">D24*E24</f>
        <v>0</v>
      </c>
    </row>
    <row r="25" spans="1:10">
      <c r="A25" s="111"/>
      <c r="B25" s="73"/>
      <c r="C25" s="113"/>
      <c r="D25" s="550"/>
      <c r="E25" s="654"/>
      <c r="F25" s="415"/>
    </row>
    <row r="26" spans="1:10" ht="100">
      <c r="A26" s="90">
        <f>COUNT($A$1:A25)+1</f>
        <v>8</v>
      </c>
      <c r="B26" s="73" t="s">
        <v>501</v>
      </c>
      <c r="C26" s="129" t="s">
        <v>12</v>
      </c>
      <c r="D26" s="553">
        <v>4</v>
      </c>
      <c r="E26" s="657"/>
      <c r="F26" s="424">
        <f t="shared" ref="F26" si="3">D26*E26</f>
        <v>0</v>
      </c>
    </row>
    <row r="27" spans="1:10">
      <c r="A27" s="111"/>
      <c r="B27" s="73"/>
      <c r="C27" s="113"/>
      <c r="D27" s="550"/>
      <c r="E27" s="654"/>
      <c r="F27" s="415"/>
    </row>
    <row r="28" spans="1:10" ht="100">
      <c r="A28" s="90">
        <f>COUNT($A$1:A27)+1</f>
        <v>9</v>
      </c>
      <c r="B28" s="73" t="s">
        <v>502</v>
      </c>
      <c r="C28" s="129" t="s">
        <v>12</v>
      </c>
      <c r="D28" s="553">
        <v>1</v>
      </c>
      <c r="E28" s="657"/>
      <c r="F28" s="424">
        <f t="shared" ref="F28" si="4">D28*E28</f>
        <v>0</v>
      </c>
    </row>
    <row r="29" spans="1:10">
      <c r="A29" s="111"/>
      <c r="B29" s="73"/>
      <c r="C29" s="113"/>
      <c r="D29" s="550"/>
      <c r="E29" s="654"/>
      <c r="F29" s="415"/>
    </row>
    <row r="30" spans="1:10" ht="50">
      <c r="A30" s="90">
        <f>COUNT($A$1:A29)+1</f>
        <v>10</v>
      </c>
      <c r="B30" s="73" t="s">
        <v>503</v>
      </c>
      <c r="C30" s="129" t="s">
        <v>12</v>
      </c>
      <c r="D30" s="553">
        <v>30</v>
      </c>
      <c r="E30" s="657"/>
      <c r="F30" s="424">
        <f t="shared" ref="F30" si="5">D30*E30</f>
        <v>0</v>
      </c>
    </row>
    <row r="31" spans="1:10">
      <c r="A31" s="90"/>
      <c r="B31" s="73"/>
      <c r="C31" s="113"/>
      <c r="D31" s="550"/>
      <c r="E31" s="654"/>
      <c r="F31" s="415"/>
    </row>
    <row r="32" spans="1:10" s="560" customFormat="1" ht="113">
      <c r="A32" s="90">
        <f>COUNT($A$1:A31)+1</f>
        <v>11</v>
      </c>
      <c r="B32" s="73" t="s">
        <v>508</v>
      </c>
      <c r="C32" s="129" t="s">
        <v>47</v>
      </c>
      <c r="D32" s="553">
        <v>400</v>
      </c>
      <c r="E32" s="657"/>
      <c r="F32" s="424">
        <f t="shared" ref="F32" si="6">D32*E32</f>
        <v>0</v>
      </c>
      <c r="I32" s="561"/>
      <c r="J32" s="562"/>
    </row>
    <row r="33" spans="1:10" s="560" customFormat="1">
      <c r="A33" s="90"/>
      <c r="B33" s="73"/>
      <c r="C33" s="417"/>
      <c r="D33" s="554"/>
      <c r="E33" s="655"/>
      <c r="F33" s="424"/>
      <c r="I33" s="561"/>
      <c r="J33" s="562"/>
    </row>
    <row r="34" spans="1:10" s="560" customFormat="1" ht="110.25" customHeight="1">
      <c r="A34" s="90">
        <f>COUNT($A$1:A33)+1</f>
        <v>12</v>
      </c>
      <c r="B34" s="73" t="s">
        <v>509</v>
      </c>
      <c r="C34" s="129" t="s">
        <v>47</v>
      </c>
      <c r="D34" s="553">
        <v>205</v>
      </c>
      <c r="E34" s="657"/>
      <c r="F34" s="424">
        <f t="shared" ref="F34" si="7">D34*E34</f>
        <v>0</v>
      </c>
      <c r="I34" s="561"/>
      <c r="J34" s="562"/>
    </row>
    <row r="35" spans="1:10" s="560" customFormat="1">
      <c r="A35" s="90"/>
      <c r="B35" s="73"/>
      <c r="C35" s="563"/>
      <c r="D35" s="461"/>
      <c r="E35" s="670"/>
      <c r="F35" s="564"/>
      <c r="I35" s="561"/>
      <c r="J35" s="562"/>
    </row>
    <row r="36" spans="1:10" s="560" customFormat="1" ht="100.5">
      <c r="A36" s="90">
        <f>COUNT($A$1:A35)+1</f>
        <v>13</v>
      </c>
      <c r="B36" s="73" t="s">
        <v>510</v>
      </c>
      <c r="C36" s="129" t="s">
        <v>47</v>
      </c>
      <c r="D36" s="553">
        <v>15</v>
      </c>
      <c r="E36" s="657"/>
      <c r="F36" s="424">
        <f t="shared" ref="F36" si="8">D36*E36</f>
        <v>0</v>
      </c>
      <c r="I36" s="561"/>
      <c r="J36" s="562"/>
    </row>
    <row r="37" spans="1:10" s="560" customFormat="1">
      <c r="A37" s="90"/>
      <c r="B37" s="73"/>
      <c r="C37" s="563"/>
      <c r="D37" s="461"/>
      <c r="E37" s="670"/>
      <c r="F37" s="564"/>
      <c r="I37" s="561"/>
      <c r="J37" s="562"/>
    </row>
    <row r="38" spans="1:10" s="560" customFormat="1" ht="100.5">
      <c r="A38" s="90">
        <f>COUNT($A$1:A37)+1</f>
        <v>14</v>
      </c>
      <c r="B38" s="73" t="s">
        <v>511</v>
      </c>
      <c r="C38" s="129" t="s">
        <v>47</v>
      </c>
      <c r="D38" s="553">
        <v>145</v>
      </c>
      <c r="E38" s="657"/>
      <c r="F38" s="424">
        <f t="shared" ref="F38" si="9">D38*E38</f>
        <v>0</v>
      </c>
      <c r="I38" s="561"/>
      <c r="J38" s="562"/>
    </row>
    <row r="39" spans="1:10" s="560" customFormat="1">
      <c r="A39" s="90"/>
      <c r="B39" s="73"/>
      <c r="C39" s="563"/>
      <c r="D39" s="461"/>
      <c r="E39" s="670"/>
      <c r="F39" s="564"/>
      <c r="I39" s="561"/>
      <c r="J39" s="562"/>
    </row>
    <row r="40" spans="1:10" s="560" customFormat="1" ht="113.5">
      <c r="A40" s="90">
        <f>COUNT($A$1:A39)+1</f>
        <v>15</v>
      </c>
      <c r="B40" s="73" t="s">
        <v>512</v>
      </c>
      <c r="C40" s="129" t="s">
        <v>47</v>
      </c>
      <c r="D40" s="553">
        <v>40</v>
      </c>
      <c r="E40" s="657"/>
      <c r="F40" s="424">
        <f t="shared" ref="F40" si="10">D40*E40</f>
        <v>0</v>
      </c>
      <c r="I40" s="561"/>
      <c r="J40" s="562"/>
    </row>
    <row r="41" spans="1:10" s="560" customFormat="1">
      <c r="A41" s="90"/>
      <c r="B41" s="73"/>
      <c r="C41" s="92"/>
      <c r="D41" s="461"/>
      <c r="E41" s="670"/>
      <c r="F41" s="564"/>
      <c r="I41" s="561"/>
      <c r="J41" s="562"/>
    </row>
    <row r="42" spans="1:10" s="560" customFormat="1" ht="100.5">
      <c r="A42" s="90">
        <f>COUNT($A$1:A41)+1</f>
        <v>16</v>
      </c>
      <c r="B42" s="73" t="s">
        <v>513</v>
      </c>
      <c r="C42" s="129" t="s">
        <v>47</v>
      </c>
      <c r="D42" s="553">
        <v>280</v>
      </c>
      <c r="E42" s="657"/>
      <c r="F42" s="424">
        <f t="shared" ref="F42" si="11">D42*E42</f>
        <v>0</v>
      </c>
      <c r="I42" s="561"/>
      <c r="J42" s="562"/>
    </row>
    <row r="43" spans="1:10" s="560" customFormat="1">
      <c r="A43" s="90"/>
      <c r="B43" s="73"/>
      <c r="C43" s="277"/>
      <c r="D43" s="565"/>
      <c r="E43" s="653"/>
      <c r="F43" s="424"/>
      <c r="I43" s="561"/>
      <c r="J43" s="562"/>
    </row>
    <row r="44" spans="1:10" s="560" customFormat="1" ht="113">
      <c r="A44" s="90">
        <f>COUNT($A$1:A43)+1</f>
        <v>17</v>
      </c>
      <c r="B44" s="73" t="s">
        <v>514</v>
      </c>
      <c r="C44" s="129" t="s">
        <v>47</v>
      </c>
      <c r="D44" s="553">
        <v>420</v>
      </c>
      <c r="E44" s="657"/>
      <c r="F44" s="424">
        <f t="shared" ref="F44" si="12">D44*E44</f>
        <v>0</v>
      </c>
      <c r="I44" s="561"/>
      <c r="J44" s="562"/>
    </row>
    <row r="45" spans="1:10" s="560" customFormat="1">
      <c r="A45" s="90"/>
      <c r="B45" s="73"/>
      <c r="C45" s="92"/>
      <c r="D45" s="565"/>
      <c r="E45" s="27"/>
      <c r="F45" s="424"/>
      <c r="I45" s="561"/>
      <c r="J45" s="562"/>
    </row>
    <row r="46" spans="1:10" s="560" customFormat="1" ht="25">
      <c r="A46" s="90">
        <f>COUNT($A$1:A45)+1</f>
        <v>18</v>
      </c>
      <c r="B46" s="73" t="s">
        <v>515</v>
      </c>
      <c r="C46" s="129" t="s">
        <v>47</v>
      </c>
      <c r="D46" s="553">
        <v>900</v>
      </c>
      <c r="E46" s="657"/>
      <c r="F46" s="424">
        <f t="shared" ref="F46" si="13">D46*E46</f>
        <v>0</v>
      </c>
      <c r="I46" s="561"/>
      <c r="J46" s="562"/>
    </row>
    <row r="47" spans="1:10" s="560" customFormat="1">
      <c r="A47" s="90"/>
      <c r="B47" s="566"/>
      <c r="C47" s="480"/>
      <c r="D47" s="565"/>
      <c r="E47" s="27"/>
      <c r="F47" s="424"/>
      <c r="I47" s="561"/>
      <c r="J47" s="562"/>
    </row>
    <row r="48" spans="1:10" s="560" customFormat="1" ht="13">
      <c r="A48" s="90"/>
      <c r="B48" s="136"/>
      <c r="C48" s="77"/>
      <c r="D48" s="137"/>
      <c r="E48" s="616" t="s">
        <v>197</v>
      </c>
      <c r="F48" s="155">
        <f>SUM(F22:F46)</f>
        <v>0</v>
      </c>
      <c r="I48" s="561"/>
      <c r="J48" s="562"/>
    </row>
    <row r="49" spans="1:10" s="560" customFormat="1">
      <c r="A49" s="90"/>
      <c r="B49" s="567"/>
      <c r="C49" s="92"/>
      <c r="D49" s="461"/>
      <c r="E49" s="670"/>
      <c r="F49" s="564"/>
      <c r="I49" s="561"/>
      <c r="J49" s="562"/>
    </row>
    <row r="50" spans="1:10" s="233" customFormat="1" ht="13">
      <c r="A50" s="139" t="s">
        <v>22</v>
      </c>
      <c r="B50" s="91" t="s">
        <v>89</v>
      </c>
      <c r="C50" s="92"/>
      <c r="D50" s="140">
        <v>0.1</v>
      </c>
      <c r="E50" s="606"/>
      <c r="F50" s="142">
        <f>(F18+F48)*D50</f>
        <v>0</v>
      </c>
    </row>
    <row r="51" spans="1:10">
      <c r="A51" s="143"/>
      <c r="B51" s="53"/>
      <c r="C51" s="77"/>
      <c r="D51" s="568"/>
      <c r="E51" s="616"/>
      <c r="F51" s="162"/>
    </row>
    <row r="52" spans="1:10">
      <c r="A52" s="143"/>
      <c r="B52" s="53"/>
      <c r="C52" s="77"/>
      <c r="D52" s="568"/>
      <c r="E52" s="616"/>
      <c r="F52" s="162"/>
    </row>
    <row r="53" spans="1:10" ht="13">
      <c r="A53" s="116"/>
      <c r="B53" s="326" t="s">
        <v>43</v>
      </c>
      <c r="C53" s="77"/>
      <c r="D53" s="441"/>
      <c r="E53" s="604"/>
      <c r="F53" s="121"/>
    </row>
    <row r="54" spans="1:10">
      <c r="A54" s="143" t="s">
        <v>20</v>
      </c>
      <c r="B54" s="53" t="s">
        <v>366</v>
      </c>
      <c r="C54" s="77"/>
      <c r="D54" s="441"/>
      <c r="E54" s="604"/>
      <c r="F54" s="121">
        <f>F18</f>
        <v>0</v>
      </c>
    </row>
    <row r="55" spans="1:10">
      <c r="A55" s="143" t="s">
        <v>21</v>
      </c>
      <c r="B55" s="164" t="s">
        <v>91</v>
      </c>
      <c r="C55" s="77"/>
      <c r="D55" s="569"/>
      <c r="E55" s="604"/>
      <c r="F55" s="121">
        <f>F48</f>
        <v>0</v>
      </c>
    </row>
    <row r="56" spans="1:10">
      <c r="A56" s="143" t="s">
        <v>22</v>
      </c>
      <c r="B56" s="148" t="s">
        <v>90</v>
      </c>
      <c r="C56" s="149"/>
      <c r="D56" s="570"/>
      <c r="E56" s="610"/>
      <c r="F56" s="151">
        <f>+F50</f>
        <v>0</v>
      </c>
    </row>
    <row r="57" spans="1:10" ht="13">
      <c r="A57" s="143"/>
      <c r="B57" s="152" t="s">
        <v>211</v>
      </c>
      <c r="C57" s="153"/>
      <c r="D57" s="489"/>
      <c r="E57" s="611"/>
      <c r="F57" s="155">
        <f>SUM(F54:F56)</f>
        <v>0</v>
      </c>
    </row>
    <row r="58" spans="1:10">
      <c r="A58" s="143"/>
      <c r="B58" s="53"/>
      <c r="C58" s="77"/>
      <c r="D58" s="441"/>
      <c r="E58" s="616"/>
      <c r="F58" s="162"/>
    </row>
    <row r="59" spans="1:10">
      <c r="A59" s="328"/>
      <c r="B59" s="76"/>
      <c r="C59" s="325"/>
      <c r="D59" s="571"/>
      <c r="E59" s="671"/>
      <c r="F59" s="572"/>
    </row>
    <row r="60" spans="1:10">
      <c r="A60" s="328"/>
      <c r="B60" s="76"/>
      <c r="C60" s="325"/>
      <c r="D60" s="571"/>
      <c r="E60" s="671"/>
      <c r="F60" s="572"/>
    </row>
    <row r="61" spans="1:10">
      <c r="A61" s="328"/>
      <c r="B61" s="76"/>
      <c r="C61" s="325"/>
      <c r="D61" s="571"/>
      <c r="E61" s="671"/>
      <c r="F61" s="572"/>
    </row>
    <row r="62" spans="1:10">
      <c r="A62" s="328"/>
      <c r="B62" s="76"/>
      <c r="C62" s="325"/>
      <c r="D62" s="571"/>
      <c r="E62" s="671"/>
      <c r="F62" s="572"/>
    </row>
    <row r="63" spans="1:10">
      <c r="A63" s="328"/>
      <c r="B63" s="76"/>
      <c r="C63" s="325"/>
      <c r="D63" s="571"/>
      <c r="E63" s="671"/>
      <c r="F63" s="572"/>
    </row>
    <row r="64" spans="1:10">
      <c r="A64" s="328"/>
      <c r="B64" s="76"/>
      <c r="C64" s="325"/>
      <c r="D64" s="571"/>
      <c r="E64" s="671"/>
      <c r="F64" s="572"/>
    </row>
    <row r="65" spans="1:6">
      <c r="A65" s="328"/>
      <c r="B65" s="76"/>
      <c r="C65" s="325"/>
      <c r="D65" s="571"/>
      <c r="E65" s="671"/>
      <c r="F65" s="572"/>
    </row>
    <row r="66" spans="1:6">
      <c r="A66" s="328"/>
      <c r="B66" s="76"/>
      <c r="C66" s="325"/>
      <c r="D66" s="571"/>
      <c r="E66" s="671"/>
      <c r="F66" s="572"/>
    </row>
    <row r="67" spans="1:6">
      <c r="A67" s="328"/>
      <c r="B67" s="76"/>
      <c r="C67" s="325"/>
      <c r="D67" s="571"/>
      <c r="E67" s="671"/>
      <c r="F67" s="572"/>
    </row>
    <row r="68" spans="1:6">
      <c r="A68" s="328"/>
      <c r="B68" s="76"/>
      <c r="C68" s="325"/>
      <c r="D68" s="571"/>
      <c r="E68" s="671"/>
      <c r="F68" s="572"/>
    </row>
    <row r="69" spans="1:6">
      <c r="A69" s="328"/>
      <c r="B69" s="76"/>
      <c r="C69" s="325"/>
      <c r="D69" s="571"/>
      <c r="E69" s="671"/>
      <c r="F69" s="572"/>
    </row>
    <row r="70" spans="1:6">
      <c r="A70" s="328"/>
      <c r="B70" s="76"/>
      <c r="C70" s="325"/>
      <c r="D70" s="571"/>
      <c r="E70" s="671"/>
      <c r="F70" s="572"/>
    </row>
    <row r="71" spans="1:6">
      <c r="A71" s="328"/>
      <c r="B71" s="76"/>
      <c r="C71" s="325"/>
      <c r="D71" s="571"/>
      <c r="E71" s="671"/>
      <c r="F71" s="572"/>
    </row>
    <row r="72" spans="1:6">
      <c r="A72" s="328"/>
      <c r="B72" s="76"/>
      <c r="C72" s="325"/>
      <c r="D72" s="571"/>
      <c r="E72" s="671"/>
      <c r="F72" s="572"/>
    </row>
    <row r="73" spans="1:6">
      <c r="A73" s="328"/>
      <c r="B73" s="76"/>
      <c r="C73" s="325"/>
      <c r="D73" s="571"/>
      <c r="E73" s="671"/>
      <c r="F73" s="572"/>
    </row>
    <row r="74" spans="1:6">
      <c r="A74" s="328"/>
      <c r="B74" s="76"/>
      <c r="C74" s="325"/>
      <c r="D74" s="571"/>
      <c r="E74" s="671"/>
      <c r="F74" s="572"/>
    </row>
    <row r="75" spans="1:6">
      <c r="A75" s="328"/>
      <c r="B75" s="76"/>
      <c r="C75" s="325"/>
      <c r="D75" s="571"/>
      <c r="E75" s="671"/>
      <c r="F75" s="572"/>
    </row>
    <row r="76" spans="1:6">
      <c r="A76" s="328"/>
      <c r="B76" s="76"/>
      <c r="C76" s="325"/>
      <c r="D76" s="571"/>
      <c r="E76" s="671"/>
      <c r="F76" s="572"/>
    </row>
    <row r="77" spans="1:6">
      <c r="A77" s="328"/>
      <c r="B77" s="76"/>
      <c r="C77" s="325"/>
      <c r="D77" s="571"/>
      <c r="E77" s="671"/>
      <c r="F77" s="572"/>
    </row>
    <row r="78" spans="1:6">
      <c r="A78" s="328"/>
      <c r="B78" s="76"/>
      <c r="C78" s="325"/>
      <c r="D78" s="571"/>
      <c r="E78" s="671"/>
      <c r="F78" s="572"/>
    </row>
    <row r="79" spans="1:6">
      <c r="A79" s="328"/>
      <c r="B79" s="76"/>
      <c r="C79" s="325"/>
      <c r="D79" s="571"/>
      <c r="E79" s="671"/>
      <c r="F79" s="572"/>
    </row>
    <row r="80" spans="1:6">
      <c r="A80" s="328"/>
      <c r="B80" s="76"/>
      <c r="C80" s="325"/>
      <c r="D80" s="571"/>
      <c r="E80" s="671"/>
      <c r="F80" s="572"/>
    </row>
    <row r="81" spans="1:6">
      <c r="A81" s="328"/>
      <c r="B81" s="76"/>
      <c r="C81" s="325"/>
      <c r="D81" s="571"/>
      <c r="E81" s="671"/>
      <c r="F81" s="572"/>
    </row>
    <row r="82" spans="1:6">
      <c r="A82" s="328"/>
      <c r="B82" s="76"/>
      <c r="C82" s="325"/>
      <c r="D82" s="571"/>
      <c r="E82" s="671"/>
      <c r="F82" s="572"/>
    </row>
    <row r="83" spans="1:6">
      <c r="A83" s="328"/>
      <c r="B83" s="76"/>
      <c r="C83" s="325"/>
      <c r="D83" s="571"/>
      <c r="E83" s="671"/>
      <c r="F83" s="572"/>
    </row>
    <row r="84" spans="1:6">
      <c r="A84" s="328"/>
      <c r="B84" s="76"/>
      <c r="C84" s="325"/>
      <c r="D84" s="571"/>
      <c r="E84" s="671"/>
      <c r="F84" s="572"/>
    </row>
    <row r="85" spans="1:6">
      <c r="A85" s="328"/>
      <c r="B85" s="76"/>
      <c r="C85" s="325"/>
      <c r="D85" s="571"/>
      <c r="E85" s="671"/>
      <c r="F85" s="572"/>
    </row>
    <row r="86" spans="1:6">
      <c r="A86" s="328"/>
      <c r="B86" s="76"/>
      <c r="C86" s="325"/>
      <c r="D86" s="571"/>
      <c r="E86" s="671"/>
      <c r="F86" s="572"/>
    </row>
    <row r="87" spans="1:6">
      <c r="A87" s="328"/>
      <c r="B87" s="76"/>
      <c r="C87" s="325"/>
      <c r="D87" s="571"/>
      <c r="E87" s="671"/>
      <c r="F87" s="572"/>
    </row>
    <row r="88" spans="1:6">
      <c r="A88" s="328"/>
      <c r="B88" s="76"/>
      <c r="C88" s="325"/>
      <c r="D88" s="571"/>
      <c r="E88" s="671"/>
      <c r="F88" s="572"/>
    </row>
    <row r="89" spans="1:6">
      <c r="A89" s="328"/>
      <c r="B89" s="76"/>
      <c r="C89" s="325"/>
      <c r="D89" s="571"/>
      <c r="E89" s="671"/>
      <c r="F89" s="572"/>
    </row>
    <row r="90" spans="1:6">
      <c r="A90" s="328"/>
      <c r="B90" s="76"/>
      <c r="C90" s="325"/>
      <c r="D90" s="571"/>
      <c r="E90" s="671"/>
      <c r="F90" s="572"/>
    </row>
    <row r="91" spans="1:6">
      <c r="A91" s="328"/>
      <c r="B91" s="76"/>
      <c r="C91" s="325"/>
      <c r="D91" s="571"/>
      <c r="E91" s="671"/>
      <c r="F91" s="572"/>
    </row>
    <row r="92" spans="1:6">
      <c r="A92" s="328"/>
      <c r="B92" s="76"/>
      <c r="C92" s="325"/>
      <c r="D92" s="571"/>
      <c r="E92" s="671"/>
      <c r="F92" s="572"/>
    </row>
    <row r="93" spans="1:6">
      <c r="A93" s="328"/>
      <c r="B93" s="76"/>
      <c r="C93" s="325"/>
      <c r="D93" s="571"/>
      <c r="E93" s="671"/>
      <c r="F93" s="572"/>
    </row>
    <row r="94" spans="1:6">
      <c r="A94" s="328"/>
      <c r="B94" s="76"/>
      <c r="C94" s="325"/>
      <c r="D94" s="571"/>
      <c r="E94" s="671"/>
      <c r="F94" s="572"/>
    </row>
    <row r="95" spans="1:6">
      <c r="A95" s="328"/>
      <c r="B95" s="76"/>
      <c r="C95" s="325"/>
      <c r="D95" s="571"/>
      <c r="E95" s="671"/>
      <c r="F95" s="572"/>
    </row>
    <row r="96" spans="1:6">
      <c r="A96" s="328"/>
      <c r="B96" s="76"/>
      <c r="C96" s="325"/>
      <c r="D96" s="571"/>
      <c r="E96" s="671"/>
      <c r="F96" s="572"/>
    </row>
    <row r="97" spans="1:6">
      <c r="A97" s="328"/>
      <c r="B97" s="76"/>
      <c r="C97" s="325"/>
      <c r="D97" s="571"/>
      <c r="E97" s="671"/>
      <c r="F97" s="572"/>
    </row>
    <row r="98" spans="1:6">
      <c r="A98" s="328"/>
      <c r="B98" s="76"/>
      <c r="C98" s="325"/>
      <c r="D98" s="571"/>
      <c r="E98" s="671"/>
      <c r="F98" s="572"/>
    </row>
    <row r="99" spans="1:6">
      <c r="A99" s="328"/>
      <c r="B99" s="76"/>
      <c r="C99" s="325"/>
      <c r="D99" s="571"/>
      <c r="E99" s="671"/>
      <c r="F99" s="572"/>
    </row>
    <row r="100" spans="1:6">
      <c r="A100" s="328"/>
      <c r="B100" s="76"/>
      <c r="C100" s="325"/>
      <c r="D100" s="571"/>
      <c r="E100" s="671"/>
      <c r="F100" s="572"/>
    </row>
    <row r="101" spans="1:6">
      <c r="A101" s="328"/>
      <c r="B101" s="76"/>
      <c r="C101" s="325"/>
      <c r="D101" s="571"/>
      <c r="E101" s="671"/>
      <c r="F101" s="572"/>
    </row>
    <row r="102" spans="1:6">
      <c r="A102" s="328"/>
      <c r="B102" s="76"/>
      <c r="C102" s="325"/>
      <c r="D102" s="571"/>
      <c r="E102" s="671"/>
      <c r="F102" s="572"/>
    </row>
    <row r="103" spans="1:6">
      <c r="A103" s="328"/>
      <c r="B103" s="76"/>
      <c r="C103" s="325"/>
      <c r="D103" s="571"/>
      <c r="E103" s="671"/>
      <c r="F103" s="572"/>
    </row>
    <row r="104" spans="1:6">
      <c r="A104" s="328"/>
      <c r="B104" s="76"/>
      <c r="C104" s="325"/>
      <c r="D104" s="571"/>
      <c r="E104" s="671"/>
      <c r="F104" s="572"/>
    </row>
    <row r="105" spans="1:6">
      <c r="A105" s="328"/>
      <c r="B105" s="76"/>
      <c r="C105" s="325"/>
      <c r="D105" s="571"/>
      <c r="E105" s="671"/>
      <c r="F105" s="572"/>
    </row>
    <row r="106" spans="1:6">
      <c r="A106" s="328"/>
      <c r="B106" s="76"/>
      <c r="C106" s="325"/>
      <c r="D106" s="571"/>
      <c r="E106" s="671"/>
      <c r="F106" s="572"/>
    </row>
    <row r="107" spans="1:6">
      <c r="A107" s="328"/>
      <c r="B107" s="76"/>
      <c r="C107" s="325"/>
      <c r="D107" s="571"/>
      <c r="E107" s="671"/>
      <c r="F107" s="572"/>
    </row>
    <row r="108" spans="1:6">
      <c r="A108" s="328"/>
      <c r="B108" s="76"/>
      <c r="C108" s="325"/>
      <c r="D108" s="571"/>
      <c r="E108" s="671"/>
      <c r="F108" s="572"/>
    </row>
    <row r="109" spans="1:6">
      <c r="A109" s="328"/>
      <c r="B109" s="76"/>
      <c r="C109" s="325"/>
      <c r="D109" s="571"/>
      <c r="E109" s="671"/>
      <c r="F109" s="572"/>
    </row>
    <row r="110" spans="1:6">
      <c r="A110" s="328"/>
      <c r="B110" s="76"/>
      <c r="C110" s="325"/>
      <c r="D110" s="571"/>
      <c r="E110" s="671"/>
      <c r="F110" s="572"/>
    </row>
    <row r="111" spans="1:6">
      <c r="A111" s="328"/>
      <c r="B111" s="76"/>
      <c r="C111" s="325"/>
      <c r="D111" s="571"/>
      <c r="E111" s="671"/>
      <c r="F111" s="572"/>
    </row>
    <row r="112" spans="1:6">
      <c r="A112" s="328"/>
      <c r="B112" s="76"/>
      <c r="C112" s="325"/>
      <c r="D112" s="571"/>
      <c r="E112" s="671"/>
      <c r="F112" s="572"/>
    </row>
    <row r="113" spans="1:6">
      <c r="A113" s="328"/>
      <c r="B113" s="76"/>
      <c r="C113" s="325"/>
      <c r="D113" s="571"/>
      <c r="E113" s="671"/>
      <c r="F113" s="572"/>
    </row>
    <row r="114" spans="1:6">
      <c r="A114" s="328"/>
      <c r="B114" s="76"/>
      <c r="C114" s="325"/>
      <c r="D114" s="571"/>
      <c r="E114" s="671"/>
      <c r="F114" s="572"/>
    </row>
    <row r="115" spans="1:6">
      <c r="A115" s="328"/>
      <c r="B115" s="76"/>
      <c r="C115" s="325"/>
      <c r="D115" s="571"/>
      <c r="E115" s="671"/>
      <c r="F115" s="572"/>
    </row>
    <row r="116" spans="1:6">
      <c r="A116" s="328"/>
      <c r="B116" s="76"/>
      <c r="C116" s="325"/>
      <c r="D116" s="571"/>
      <c r="E116" s="671"/>
      <c r="F116" s="572"/>
    </row>
    <row r="117" spans="1:6">
      <c r="A117" s="328"/>
      <c r="B117" s="76"/>
      <c r="C117" s="325"/>
      <c r="D117" s="571"/>
      <c r="E117" s="671"/>
      <c r="F117" s="572"/>
    </row>
    <row r="118" spans="1:6">
      <c r="A118" s="328"/>
      <c r="B118" s="76"/>
      <c r="C118" s="325"/>
      <c r="D118" s="571"/>
      <c r="E118" s="671"/>
      <c r="F118" s="572"/>
    </row>
    <row r="119" spans="1:6">
      <c r="A119" s="328"/>
      <c r="B119" s="76"/>
      <c r="C119" s="325"/>
      <c r="D119" s="571"/>
      <c r="E119" s="671"/>
      <c r="F119" s="572"/>
    </row>
    <row r="120" spans="1:6">
      <c r="A120" s="328"/>
      <c r="B120" s="76"/>
      <c r="C120" s="325"/>
      <c r="D120" s="571"/>
      <c r="E120" s="671"/>
      <c r="F120" s="572"/>
    </row>
    <row r="121" spans="1:6">
      <c r="A121" s="328"/>
      <c r="B121" s="76"/>
      <c r="C121" s="325"/>
      <c r="D121" s="571"/>
      <c r="E121" s="671"/>
      <c r="F121" s="572"/>
    </row>
    <row r="122" spans="1:6">
      <c r="A122" s="328"/>
      <c r="B122" s="76"/>
      <c r="C122" s="325"/>
      <c r="D122" s="571"/>
      <c r="E122" s="671"/>
      <c r="F122" s="572"/>
    </row>
    <row r="123" spans="1:6">
      <c r="A123" s="328"/>
      <c r="B123" s="76"/>
      <c r="C123" s="325"/>
      <c r="D123" s="571"/>
      <c r="E123" s="671"/>
      <c r="F123" s="572"/>
    </row>
    <row r="124" spans="1:6">
      <c r="A124" s="328"/>
      <c r="B124" s="76"/>
      <c r="C124" s="325"/>
      <c r="D124" s="571"/>
      <c r="E124" s="671"/>
      <c r="F124" s="572"/>
    </row>
    <row r="125" spans="1:6">
      <c r="A125" s="328"/>
      <c r="B125" s="76"/>
      <c r="C125" s="325"/>
      <c r="D125" s="571"/>
      <c r="E125" s="671"/>
      <c r="F125" s="572"/>
    </row>
    <row r="126" spans="1:6">
      <c r="A126" s="328"/>
      <c r="B126" s="76"/>
      <c r="C126" s="325"/>
      <c r="D126" s="571"/>
      <c r="E126" s="671"/>
      <c r="F126" s="572"/>
    </row>
    <row r="127" spans="1:6">
      <c r="A127" s="328"/>
      <c r="B127" s="76"/>
      <c r="C127" s="325"/>
      <c r="D127" s="571"/>
      <c r="E127" s="671"/>
      <c r="F127" s="572"/>
    </row>
    <row r="128" spans="1:6">
      <c r="A128" s="328"/>
      <c r="B128" s="76"/>
      <c r="C128" s="325"/>
      <c r="D128" s="571"/>
      <c r="E128" s="671"/>
      <c r="F128" s="572"/>
    </row>
    <row r="129" spans="1:6">
      <c r="A129" s="328"/>
      <c r="B129" s="76"/>
      <c r="C129" s="325"/>
      <c r="D129" s="571"/>
      <c r="E129" s="671"/>
      <c r="F129" s="572"/>
    </row>
    <row r="130" spans="1:6">
      <c r="A130" s="328"/>
      <c r="B130" s="76"/>
      <c r="C130" s="325"/>
      <c r="D130" s="571"/>
      <c r="E130" s="671"/>
      <c r="F130" s="572"/>
    </row>
    <row r="131" spans="1:6">
      <c r="A131" s="328"/>
      <c r="B131" s="76"/>
      <c r="C131" s="325"/>
      <c r="D131" s="571"/>
      <c r="E131" s="671"/>
      <c r="F131" s="572"/>
    </row>
    <row r="132" spans="1:6">
      <c r="A132" s="328"/>
      <c r="B132" s="76"/>
      <c r="C132" s="325"/>
      <c r="D132" s="571"/>
      <c r="E132" s="671"/>
      <c r="F132" s="572"/>
    </row>
    <row r="133" spans="1:6">
      <c r="A133" s="328"/>
      <c r="B133" s="76"/>
      <c r="C133" s="325"/>
      <c r="D133" s="571"/>
      <c r="E133" s="671"/>
      <c r="F133" s="572"/>
    </row>
    <row r="134" spans="1:6">
      <c r="A134" s="328"/>
      <c r="B134" s="76"/>
      <c r="C134" s="325"/>
      <c r="D134" s="571"/>
      <c r="E134" s="671"/>
      <c r="F134" s="572"/>
    </row>
    <row r="135" spans="1:6">
      <c r="A135" s="328"/>
      <c r="B135" s="76"/>
      <c r="C135" s="325"/>
      <c r="D135" s="571"/>
      <c r="E135" s="671"/>
      <c r="F135" s="572"/>
    </row>
    <row r="136" spans="1:6">
      <c r="A136" s="328"/>
      <c r="B136" s="76"/>
      <c r="C136" s="325"/>
      <c r="D136" s="571"/>
      <c r="E136" s="671"/>
      <c r="F136" s="572"/>
    </row>
    <row r="137" spans="1:6">
      <c r="A137" s="328"/>
      <c r="B137" s="76"/>
      <c r="C137" s="325"/>
      <c r="D137" s="571"/>
      <c r="E137" s="671"/>
      <c r="F137" s="572"/>
    </row>
    <row r="138" spans="1:6">
      <c r="A138" s="328"/>
      <c r="B138" s="76"/>
      <c r="C138" s="325"/>
      <c r="D138" s="571"/>
      <c r="E138" s="671"/>
      <c r="F138" s="572"/>
    </row>
    <row r="139" spans="1:6">
      <c r="A139" s="328"/>
      <c r="B139" s="76"/>
      <c r="C139" s="325"/>
      <c r="D139" s="571"/>
      <c r="E139" s="671"/>
      <c r="F139" s="572"/>
    </row>
    <row r="140" spans="1:6">
      <c r="A140" s="328"/>
      <c r="B140" s="76"/>
      <c r="C140" s="325"/>
      <c r="D140" s="571"/>
      <c r="E140" s="671"/>
      <c r="F140" s="572"/>
    </row>
    <row r="141" spans="1:6">
      <c r="A141" s="328"/>
      <c r="B141" s="76"/>
      <c r="C141" s="325"/>
      <c r="D141" s="571"/>
      <c r="E141" s="671"/>
      <c r="F141" s="572"/>
    </row>
    <row r="142" spans="1:6">
      <c r="A142" s="328"/>
      <c r="B142" s="76"/>
      <c r="C142" s="325"/>
      <c r="D142" s="571"/>
      <c r="E142" s="671"/>
      <c r="F142" s="572"/>
    </row>
    <row r="143" spans="1:6">
      <c r="A143" s="328"/>
      <c r="B143" s="76"/>
      <c r="C143" s="325"/>
      <c r="D143" s="571"/>
      <c r="E143" s="671"/>
      <c r="F143" s="572"/>
    </row>
    <row r="144" spans="1:6">
      <c r="A144" s="328"/>
      <c r="B144" s="76"/>
      <c r="C144" s="325"/>
      <c r="D144" s="571"/>
      <c r="E144" s="671"/>
      <c r="F144" s="572"/>
    </row>
    <row r="145" spans="1:6">
      <c r="A145" s="328"/>
      <c r="B145" s="76"/>
      <c r="C145" s="325"/>
      <c r="D145" s="571"/>
      <c r="E145" s="671"/>
      <c r="F145" s="572"/>
    </row>
    <row r="146" spans="1:6">
      <c r="A146" s="328"/>
      <c r="B146" s="76"/>
      <c r="C146" s="325"/>
      <c r="D146" s="571"/>
      <c r="E146" s="671"/>
      <c r="F146" s="572"/>
    </row>
    <row r="147" spans="1:6">
      <c r="A147" s="328"/>
      <c r="B147" s="76"/>
      <c r="C147" s="325"/>
      <c r="D147" s="571"/>
      <c r="E147" s="671"/>
      <c r="F147" s="572"/>
    </row>
    <row r="148" spans="1:6">
      <c r="A148" s="328"/>
      <c r="B148" s="76"/>
      <c r="C148" s="325"/>
      <c r="D148" s="571"/>
      <c r="E148" s="671"/>
      <c r="F148" s="572"/>
    </row>
    <row r="149" spans="1:6">
      <c r="A149" s="328"/>
      <c r="B149" s="76"/>
      <c r="C149" s="325"/>
      <c r="D149" s="571"/>
      <c r="E149" s="671"/>
      <c r="F149" s="572"/>
    </row>
    <row r="150" spans="1:6">
      <c r="A150" s="328"/>
      <c r="B150" s="76"/>
      <c r="C150" s="325"/>
      <c r="D150" s="571"/>
      <c r="E150" s="671"/>
      <c r="F150" s="572"/>
    </row>
    <row r="151" spans="1:6">
      <c r="A151" s="328"/>
      <c r="B151" s="76"/>
      <c r="C151" s="325"/>
      <c r="D151" s="571"/>
      <c r="E151" s="671"/>
      <c r="F151" s="572"/>
    </row>
    <row r="152" spans="1:6">
      <c r="A152" s="328"/>
      <c r="B152" s="76"/>
      <c r="C152" s="325"/>
      <c r="D152" s="571"/>
      <c r="E152" s="671"/>
      <c r="F152" s="572"/>
    </row>
    <row r="153" spans="1:6">
      <c r="A153" s="328"/>
      <c r="B153" s="76"/>
      <c r="C153" s="325"/>
      <c r="D153" s="571"/>
      <c r="E153" s="671"/>
      <c r="F153" s="572"/>
    </row>
    <row r="154" spans="1:6">
      <c r="A154" s="328"/>
      <c r="B154" s="76"/>
      <c r="C154" s="325"/>
      <c r="D154" s="571"/>
      <c r="E154" s="671"/>
      <c r="F154" s="572"/>
    </row>
    <row r="155" spans="1:6">
      <c r="A155" s="328"/>
      <c r="B155" s="76"/>
      <c r="C155" s="325"/>
      <c r="D155" s="571"/>
      <c r="E155" s="671"/>
      <c r="F155" s="572"/>
    </row>
    <row r="156" spans="1:6">
      <c r="A156" s="328"/>
      <c r="B156" s="76"/>
      <c r="C156" s="325"/>
      <c r="D156" s="571"/>
      <c r="E156" s="671"/>
      <c r="F156" s="572"/>
    </row>
    <row r="157" spans="1:6">
      <c r="A157" s="328"/>
      <c r="B157" s="76"/>
      <c r="C157" s="325"/>
      <c r="D157" s="571"/>
      <c r="E157" s="671"/>
      <c r="F157" s="572"/>
    </row>
    <row r="158" spans="1:6">
      <c r="A158" s="328"/>
      <c r="B158" s="76"/>
      <c r="C158" s="325"/>
      <c r="D158" s="571"/>
      <c r="E158" s="671"/>
      <c r="F158" s="572"/>
    </row>
    <row r="159" spans="1:6">
      <c r="A159" s="328"/>
      <c r="B159" s="76"/>
      <c r="C159" s="325"/>
      <c r="D159" s="571"/>
      <c r="E159" s="671"/>
      <c r="F159" s="572"/>
    </row>
    <row r="160" spans="1:6">
      <c r="A160" s="328"/>
      <c r="B160" s="76"/>
      <c r="C160" s="325"/>
      <c r="D160" s="571"/>
      <c r="E160" s="671"/>
      <c r="F160" s="572"/>
    </row>
    <row r="161" spans="1:6">
      <c r="A161" s="328"/>
      <c r="B161" s="76"/>
      <c r="C161" s="325"/>
      <c r="D161" s="571"/>
      <c r="E161" s="671"/>
      <c r="F161" s="572"/>
    </row>
    <row r="162" spans="1:6">
      <c r="A162" s="328"/>
      <c r="B162" s="76"/>
      <c r="C162" s="325"/>
      <c r="D162" s="571"/>
      <c r="E162" s="671"/>
      <c r="F162" s="572"/>
    </row>
    <row r="163" spans="1:6">
      <c r="A163" s="328"/>
      <c r="B163" s="76"/>
      <c r="C163" s="325"/>
      <c r="D163" s="571"/>
      <c r="E163" s="671"/>
      <c r="F163" s="572"/>
    </row>
    <row r="164" spans="1:6">
      <c r="A164" s="328"/>
      <c r="B164" s="76"/>
      <c r="C164" s="325"/>
      <c r="D164" s="571"/>
      <c r="E164" s="671"/>
      <c r="F164" s="572"/>
    </row>
    <row r="165" spans="1:6">
      <c r="A165" s="328"/>
      <c r="B165" s="76"/>
      <c r="C165" s="325"/>
      <c r="D165" s="571"/>
      <c r="E165" s="671"/>
      <c r="F165" s="572"/>
    </row>
    <row r="166" spans="1:6">
      <c r="A166" s="328"/>
      <c r="B166" s="76"/>
      <c r="C166" s="325"/>
      <c r="D166" s="571"/>
      <c r="E166" s="671"/>
      <c r="F166" s="572"/>
    </row>
    <row r="167" spans="1:6">
      <c r="A167" s="328"/>
      <c r="B167" s="76"/>
      <c r="C167" s="325"/>
      <c r="D167" s="571"/>
      <c r="E167" s="671"/>
      <c r="F167" s="572"/>
    </row>
    <row r="168" spans="1:6">
      <c r="A168" s="328"/>
      <c r="B168" s="76"/>
      <c r="C168" s="325"/>
      <c r="D168" s="571"/>
      <c r="E168" s="671"/>
      <c r="F168" s="572"/>
    </row>
    <row r="169" spans="1:6">
      <c r="A169" s="328"/>
      <c r="B169" s="76"/>
      <c r="C169" s="325"/>
      <c r="D169" s="571"/>
      <c r="E169" s="671"/>
      <c r="F169" s="572"/>
    </row>
    <row r="170" spans="1:6">
      <c r="A170" s="328"/>
      <c r="B170" s="76"/>
      <c r="C170" s="325"/>
      <c r="D170" s="571"/>
      <c r="E170" s="671"/>
      <c r="F170" s="572"/>
    </row>
    <row r="171" spans="1:6">
      <c r="A171" s="328"/>
      <c r="B171" s="76"/>
      <c r="C171" s="325"/>
      <c r="D171" s="571"/>
      <c r="E171" s="671"/>
      <c r="F171" s="572"/>
    </row>
    <row r="172" spans="1:6">
      <c r="A172" s="328"/>
      <c r="B172" s="76"/>
      <c r="C172" s="325"/>
      <c r="D172" s="571"/>
      <c r="E172" s="671"/>
      <c r="F172" s="572"/>
    </row>
    <row r="173" spans="1:6">
      <c r="A173" s="328"/>
      <c r="B173" s="76"/>
      <c r="C173" s="325"/>
      <c r="D173" s="571"/>
      <c r="E173" s="671"/>
      <c r="F173" s="572"/>
    </row>
    <row r="174" spans="1:6">
      <c r="A174" s="328"/>
      <c r="B174" s="76"/>
      <c r="C174" s="325"/>
      <c r="D174" s="571"/>
      <c r="E174" s="671"/>
      <c r="F174" s="572"/>
    </row>
    <row r="175" spans="1:6">
      <c r="A175" s="328"/>
      <c r="B175" s="76"/>
      <c r="C175" s="325"/>
      <c r="D175" s="571"/>
      <c r="E175" s="671"/>
      <c r="F175" s="572"/>
    </row>
    <row r="176" spans="1:6">
      <c r="A176" s="328"/>
      <c r="B176" s="76"/>
      <c r="C176" s="325"/>
      <c r="D176" s="571"/>
      <c r="E176" s="671"/>
      <c r="F176" s="572"/>
    </row>
    <row r="177" spans="1:6">
      <c r="A177" s="328"/>
      <c r="B177" s="76"/>
      <c r="C177" s="325"/>
      <c r="D177" s="571"/>
      <c r="E177" s="671"/>
      <c r="F177" s="572"/>
    </row>
    <row r="178" spans="1:6">
      <c r="A178" s="328"/>
      <c r="B178" s="76"/>
      <c r="C178" s="325"/>
      <c r="D178" s="571"/>
      <c r="E178" s="671"/>
      <c r="F178" s="572"/>
    </row>
    <row r="179" spans="1:6">
      <c r="A179" s="328"/>
      <c r="B179" s="76"/>
      <c r="C179" s="325"/>
      <c r="D179" s="571"/>
      <c r="E179" s="671"/>
      <c r="F179" s="572"/>
    </row>
    <row r="180" spans="1:6">
      <c r="A180" s="328"/>
      <c r="B180" s="76"/>
      <c r="C180" s="325"/>
      <c r="D180" s="571"/>
      <c r="E180" s="671"/>
      <c r="F180" s="572"/>
    </row>
    <row r="181" spans="1:6">
      <c r="A181" s="328"/>
      <c r="B181" s="76"/>
      <c r="C181" s="325"/>
      <c r="D181" s="571"/>
      <c r="E181" s="671"/>
      <c r="F181" s="572"/>
    </row>
    <row r="182" spans="1:6">
      <c r="A182" s="328"/>
      <c r="B182" s="76"/>
      <c r="C182" s="325"/>
      <c r="D182" s="571"/>
      <c r="E182" s="671"/>
      <c r="F182" s="572"/>
    </row>
    <row r="183" spans="1:6">
      <c r="A183" s="328"/>
      <c r="B183" s="76"/>
      <c r="C183" s="325"/>
      <c r="D183" s="571"/>
      <c r="E183" s="671"/>
      <c r="F183" s="572"/>
    </row>
    <row r="184" spans="1:6">
      <c r="A184" s="328"/>
      <c r="B184" s="76"/>
      <c r="C184" s="325"/>
      <c r="D184" s="571"/>
      <c r="E184" s="671"/>
      <c r="F184" s="572"/>
    </row>
    <row r="185" spans="1:6">
      <c r="A185" s="328"/>
      <c r="B185" s="76"/>
      <c r="C185" s="325"/>
      <c r="D185" s="571"/>
      <c r="E185" s="671"/>
      <c r="F185" s="572"/>
    </row>
    <row r="186" spans="1:6">
      <c r="A186" s="328"/>
      <c r="B186" s="76"/>
      <c r="C186" s="325"/>
      <c r="D186" s="571"/>
      <c r="E186" s="671"/>
      <c r="F186" s="572"/>
    </row>
    <row r="187" spans="1:6">
      <c r="A187" s="328"/>
      <c r="B187" s="76"/>
      <c r="C187" s="325"/>
      <c r="D187" s="571"/>
      <c r="E187" s="671"/>
      <c r="F187" s="572"/>
    </row>
    <row r="188" spans="1:6">
      <c r="A188" s="328"/>
      <c r="B188" s="76"/>
      <c r="C188" s="325"/>
      <c r="D188" s="571"/>
      <c r="E188" s="671"/>
      <c r="F188" s="572"/>
    </row>
    <row r="189" spans="1:6">
      <c r="A189" s="328"/>
      <c r="B189" s="76"/>
      <c r="C189" s="325"/>
      <c r="D189" s="571"/>
      <c r="E189" s="671"/>
      <c r="F189" s="572"/>
    </row>
    <row r="190" spans="1:6">
      <c r="A190" s="328"/>
      <c r="B190" s="76"/>
      <c r="C190" s="325"/>
      <c r="D190" s="571"/>
      <c r="E190" s="671"/>
      <c r="F190" s="572"/>
    </row>
    <row r="191" spans="1:6">
      <c r="A191" s="328"/>
      <c r="B191" s="76"/>
      <c r="C191" s="325"/>
      <c r="D191" s="571"/>
      <c r="E191" s="671"/>
      <c r="F191" s="572"/>
    </row>
    <row r="192" spans="1:6">
      <c r="A192" s="328"/>
      <c r="B192" s="76"/>
      <c r="C192" s="325"/>
      <c r="D192" s="571"/>
      <c r="E192" s="671"/>
      <c r="F192" s="572"/>
    </row>
    <row r="193" spans="1:6">
      <c r="A193" s="328"/>
      <c r="B193" s="76"/>
      <c r="C193" s="325"/>
      <c r="D193" s="571"/>
      <c r="E193" s="671"/>
      <c r="F193" s="572"/>
    </row>
    <row r="194" spans="1:6">
      <c r="A194" s="328"/>
      <c r="B194" s="76"/>
      <c r="C194" s="325"/>
      <c r="D194" s="571"/>
      <c r="E194" s="671"/>
      <c r="F194" s="572"/>
    </row>
    <row r="195" spans="1:6">
      <c r="A195" s="328"/>
      <c r="B195" s="76"/>
      <c r="C195" s="325"/>
      <c r="D195" s="571"/>
      <c r="E195" s="671"/>
      <c r="F195" s="572"/>
    </row>
    <row r="196" spans="1:6">
      <c r="A196" s="328"/>
      <c r="B196" s="76"/>
      <c r="C196" s="325"/>
      <c r="D196" s="571"/>
      <c r="E196" s="671"/>
      <c r="F196" s="572"/>
    </row>
    <row r="197" spans="1:6">
      <c r="A197" s="328"/>
      <c r="B197" s="76"/>
      <c r="C197" s="325"/>
      <c r="D197" s="571"/>
      <c r="E197" s="671"/>
      <c r="F197" s="572"/>
    </row>
    <row r="198" spans="1:6">
      <c r="A198" s="328"/>
      <c r="B198" s="76"/>
      <c r="C198" s="325"/>
      <c r="D198" s="571"/>
      <c r="E198" s="671"/>
      <c r="F198" s="572"/>
    </row>
    <row r="199" spans="1:6">
      <c r="A199" s="328"/>
      <c r="B199" s="76"/>
      <c r="C199" s="325"/>
      <c r="D199" s="571"/>
      <c r="E199" s="671"/>
      <c r="F199" s="572"/>
    </row>
    <row r="200" spans="1:6">
      <c r="A200" s="328"/>
      <c r="B200" s="76"/>
      <c r="C200" s="325"/>
      <c r="D200" s="571"/>
      <c r="E200" s="671"/>
      <c r="F200" s="572"/>
    </row>
    <row r="201" spans="1:6">
      <c r="A201" s="328"/>
      <c r="B201" s="76"/>
      <c r="C201" s="325"/>
      <c r="D201" s="571"/>
      <c r="E201" s="671"/>
      <c r="F201" s="572"/>
    </row>
    <row r="202" spans="1:6">
      <c r="A202" s="328"/>
      <c r="B202" s="76"/>
      <c r="C202" s="325"/>
      <c r="D202" s="571"/>
      <c r="E202" s="671"/>
      <c r="F202" s="572"/>
    </row>
    <row r="203" spans="1:6">
      <c r="A203" s="328"/>
      <c r="B203" s="76"/>
      <c r="C203" s="325"/>
      <c r="D203" s="571"/>
      <c r="E203" s="671"/>
      <c r="F203" s="572"/>
    </row>
    <row r="204" spans="1:6">
      <c r="A204" s="328"/>
      <c r="B204" s="76"/>
      <c r="C204" s="325"/>
      <c r="D204" s="571"/>
      <c r="E204" s="671"/>
      <c r="F204" s="572"/>
    </row>
    <row r="205" spans="1:6">
      <c r="A205" s="328"/>
      <c r="B205" s="76"/>
      <c r="C205" s="325"/>
      <c r="D205" s="571"/>
      <c r="E205" s="671"/>
      <c r="F205" s="572"/>
    </row>
    <row r="206" spans="1:6">
      <c r="A206" s="328"/>
      <c r="B206" s="76"/>
      <c r="C206" s="325"/>
      <c r="D206" s="571"/>
      <c r="E206" s="671"/>
      <c r="F206" s="572"/>
    </row>
    <row r="207" spans="1:6">
      <c r="A207" s="328"/>
      <c r="B207" s="76"/>
      <c r="C207" s="325"/>
      <c r="D207" s="571"/>
      <c r="E207" s="671"/>
      <c r="F207" s="572"/>
    </row>
    <row r="208" spans="1:6">
      <c r="A208" s="328"/>
      <c r="B208" s="76"/>
      <c r="C208" s="325"/>
      <c r="D208" s="571"/>
      <c r="E208" s="671"/>
      <c r="F208" s="572"/>
    </row>
    <row r="209" spans="1:6">
      <c r="A209" s="328"/>
      <c r="B209" s="76"/>
      <c r="C209" s="325"/>
      <c r="D209" s="571"/>
      <c r="E209" s="671"/>
      <c r="F209" s="572"/>
    </row>
    <row r="210" spans="1:6">
      <c r="A210" s="328"/>
      <c r="B210" s="76"/>
      <c r="C210" s="325"/>
      <c r="D210" s="571"/>
      <c r="E210" s="671"/>
      <c r="F210" s="572"/>
    </row>
    <row r="211" spans="1:6">
      <c r="A211" s="328"/>
      <c r="B211" s="76"/>
      <c r="C211" s="325"/>
      <c r="D211" s="571"/>
      <c r="E211" s="671"/>
      <c r="F211" s="572"/>
    </row>
    <row r="212" spans="1:6">
      <c r="A212" s="328"/>
      <c r="B212" s="76"/>
      <c r="C212" s="325"/>
      <c r="D212" s="571"/>
      <c r="E212" s="671"/>
      <c r="F212" s="572"/>
    </row>
    <row r="213" spans="1:6">
      <c r="A213" s="328"/>
      <c r="B213" s="76"/>
      <c r="C213" s="325"/>
      <c r="D213" s="571"/>
      <c r="E213" s="671"/>
      <c r="F213" s="572"/>
    </row>
    <row r="214" spans="1:6">
      <c r="A214" s="328"/>
      <c r="B214" s="76"/>
      <c r="C214" s="325"/>
      <c r="D214" s="571"/>
      <c r="E214" s="671"/>
      <c r="F214" s="572"/>
    </row>
    <row r="215" spans="1:6">
      <c r="A215" s="328"/>
      <c r="B215" s="76"/>
      <c r="C215" s="325"/>
      <c r="D215" s="571"/>
      <c r="E215" s="671"/>
      <c r="F215" s="572"/>
    </row>
    <row r="216" spans="1:6">
      <c r="A216" s="328"/>
      <c r="B216" s="76"/>
      <c r="C216" s="325"/>
      <c r="D216" s="571"/>
      <c r="E216" s="671"/>
      <c r="F216" s="572"/>
    </row>
    <row r="217" spans="1:6">
      <c r="A217" s="328"/>
      <c r="B217" s="76"/>
      <c r="C217" s="325"/>
      <c r="D217" s="571"/>
      <c r="E217" s="671"/>
      <c r="F217" s="572"/>
    </row>
    <row r="218" spans="1:6">
      <c r="A218" s="328"/>
      <c r="B218" s="76"/>
      <c r="C218" s="325"/>
      <c r="D218" s="571"/>
      <c r="E218" s="671"/>
      <c r="F218" s="572"/>
    </row>
    <row r="219" spans="1:6">
      <c r="A219" s="328"/>
      <c r="B219" s="76"/>
      <c r="C219" s="325"/>
      <c r="D219" s="571"/>
      <c r="E219" s="671"/>
      <c r="F219" s="572"/>
    </row>
    <row r="220" spans="1:6">
      <c r="A220" s="328"/>
      <c r="B220" s="76"/>
      <c r="C220" s="325"/>
      <c r="D220" s="571"/>
      <c r="E220" s="671"/>
      <c r="F220" s="572"/>
    </row>
    <row r="221" spans="1:6">
      <c r="A221" s="328"/>
      <c r="B221" s="76"/>
      <c r="C221" s="325"/>
      <c r="D221" s="571"/>
      <c r="E221" s="671"/>
      <c r="F221" s="572"/>
    </row>
    <row r="222" spans="1:6">
      <c r="A222" s="328"/>
      <c r="B222" s="76"/>
      <c r="C222" s="325"/>
      <c r="D222" s="571"/>
      <c r="E222" s="671"/>
      <c r="F222" s="572"/>
    </row>
    <row r="223" spans="1:6">
      <c r="A223" s="328"/>
      <c r="B223" s="76"/>
      <c r="C223" s="325"/>
      <c r="D223" s="571"/>
      <c r="E223" s="671"/>
      <c r="F223" s="572"/>
    </row>
    <row r="224" spans="1:6">
      <c r="A224" s="328"/>
      <c r="B224" s="76"/>
      <c r="C224" s="325"/>
      <c r="D224" s="571"/>
      <c r="E224" s="671"/>
      <c r="F224" s="572"/>
    </row>
    <row r="225" spans="1:6">
      <c r="A225" s="328"/>
      <c r="B225" s="76"/>
      <c r="C225" s="325"/>
      <c r="D225" s="571"/>
      <c r="E225" s="671"/>
      <c r="F225" s="572"/>
    </row>
    <row r="226" spans="1:6">
      <c r="A226" s="328"/>
      <c r="B226" s="76"/>
      <c r="C226" s="325"/>
      <c r="D226" s="571"/>
      <c r="E226" s="671"/>
      <c r="F226" s="572"/>
    </row>
    <row r="227" spans="1:6">
      <c r="A227" s="328"/>
      <c r="B227" s="76"/>
      <c r="C227" s="325"/>
      <c r="D227" s="571"/>
      <c r="E227" s="671"/>
      <c r="F227" s="572"/>
    </row>
    <row r="228" spans="1:6">
      <c r="A228" s="328"/>
      <c r="B228" s="76"/>
      <c r="C228" s="325"/>
      <c r="D228" s="571"/>
      <c r="E228" s="671"/>
      <c r="F228" s="572"/>
    </row>
    <row r="229" spans="1:6">
      <c r="A229" s="328"/>
      <c r="B229" s="76"/>
      <c r="C229" s="325"/>
      <c r="D229" s="571"/>
      <c r="E229" s="671"/>
      <c r="F229" s="572"/>
    </row>
    <row r="230" spans="1:6">
      <c r="A230" s="328"/>
      <c r="B230" s="76"/>
      <c r="C230" s="325"/>
      <c r="D230" s="571"/>
      <c r="E230" s="671"/>
      <c r="F230" s="572"/>
    </row>
    <row r="231" spans="1:6">
      <c r="A231" s="328"/>
      <c r="B231" s="76"/>
      <c r="C231" s="325"/>
      <c r="D231" s="571"/>
      <c r="E231" s="671"/>
      <c r="F231" s="572"/>
    </row>
    <row r="232" spans="1:6">
      <c r="A232" s="328"/>
      <c r="B232" s="76"/>
      <c r="C232" s="325"/>
      <c r="D232" s="571"/>
      <c r="E232" s="671"/>
      <c r="F232" s="572"/>
    </row>
    <row r="233" spans="1:6">
      <c r="A233" s="328"/>
      <c r="B233" s="76"/>
      <c r="C233" s="325"/>
      <c r="D233" s="571"/>
      <c r="E233" s="671"/>
      <c r="F233" s="572"/>
    </row>
    <row r="234" spans="1:6">
      <c r="A234" s="328"/>
      <c r="B234" s="76"/>
      <c r="C234" s="325"/>
      <c r="D234" s="571"/>
      <c r="E234" s="671"/>
      <c r="F234" s="572"/>
    </row>
    <row r="235" spans="1:6">
      <c r="A235" s="328"/>
      <c r="B235" s="76"/>
      <c r="C235" s="325"/>
      <c r="D235" s="571"/>
      <c r="E235" s="671"/>
      <c r="F235" s="572"/>
    </row>
    <row r="236" spans="1:6">
      <c r="A236" s="328"/>
      <c r="B236" s="76"/>
      <c r="C236" s="325"/>
      <c r="D236" s="571"/>
      <c r="E236" s="671"/>
      <c r="F236" s="572"/>
    </row>
    <row r="237" spans="1:6">
      <c r="A237" s="328"/>
      <c r="B237" s="76"/>
      <c r="C237" s="325"/>
      <c r="D237" s="571"/>
      <c r="E237" s="671"/>
      <c r="F237" s="572"/>
    </row>
    <row r="238" spans="1:6">
      <c r="A238" s="328"/>
      <c r="B238" s="76"/>
      <c r="C238" s="325"/>
      <c r="D238" s="571"/>
      <c r="E238" s="671"/>
      <c r="F238" s="572"/>
    </row>
    <row r="239" spans="1:6">
      <c r="A239" s="328"/>
      <c r="B239" s="76"/>
      <c r="C239" s="325"/>
      <c r="D239" s="571"/>
      <c r="E239" s="671"/>
      <c r="F239" s="572"/>
    </row>
    <row r="240" spans="1:6">
      <c r="A240" s="328"/>
      <c r="B240" s="76"/>
      <c r="C240" s="325"/>
      <c r="D240" s="571"/>
      <c r="E240" s="671"/>
      <c r="F240" s="572"/>
    </row>
    <row r="241" spans="1:6">
      <c r="A241" s="328"/>
      <c r="B241" s="76"/>
      <c r="C241" s="325"/>
      <c r="D241" s="571"/>
      <c r="E241" s="671"/>
      <c r="F241" s="572"/>
    </row>
    <row r="242" spans="1:6">
      <c r="A242" s="328"/>
      <c r="B242" s="76"/>
      <c r="C242" s="325"/>
      <c r="D242" s="571"/>
      <c r="E242" s="671"/>
      <c r="F242" s="572"/>
    </row>
    <row r="243" spans="1:6">
      <c r="A243" s="328"/>
      <c r="B243" s="76"/>
      <c r="C243" s="325"/>
      <c r="D243" s="571"/>
      <c r="E243" s="671"/>
      <c r="F243" s="572"/>
    </row>
    <row r="244" spans="1:6">
      <c r="A244" s="328"/>
      <c r="B244" s="76"/>
      <c r="C244" s="325"/>
      <c r="D244" s="571"/>
      <c r="E244" s="671"/>
      <c r="F244" s="572"/>
    </row>
    <row r="245" spans="1:6">
      <c r="A245" s="328"/>
      <c r="B245" s="76"/>
      <c r="C245" s="325"/>
      <c r="D245" s="571"/>
      <c r="E245" s="671"/>
      <c r="F245" s="572"/>
    </row>
    <row r="246" spans="1:6">
      <c r="A246" s="328"/>
      <c r="B246" s="76"/>
      <c r="C246" s="325"/>
      <c r="D246" s="571"/>
      <c r="E246" s="671"/>
      <c r="F246" s="572"/>
    </row>
    <row r="247" spans="1:6">
      <c r="A247" s="328"/>
      <c r="B247" s="76"/>
      <c r="C247" s="325"/>
      <c r="D247" s="571"/>
      <c r="E247" s="671"/>
      <c r="F247" s="572"/>
    </row>
    <row r="248" spans="1:6">
      <c r="A248" s="328"/>
      <c r="B248" s="76"/>
      <c r="C248" s="325"/>
      <c r="D248" s="571"/>
      <c r="E248" s="671"/>
      <c r="F248" s="572"/>
    </row>
    <row r="249" spans="1:6">
      <c r="A249" s="328"/>
      <c r="B249" s="76"/>
      <c r="C249" s="325"/>
      <c r="D249" s="571"/>
      <c r="E249" s="671"/>
      <c r="F249" s="572"/>
    </row>
    <row r="250" spans="1:6">
      <c r="A250" s="328"/>
      <c r="B250" s="76"/>
      <c r="C250" s="325"/>
      <c r="D250" s="571"/>
      <c r="E250" s="671"/>
      <c r="F250" s="572"/>
    </row>
    <row r="251" spans="1:6">
      <c r="A251" s="328"/>
      <c r="B251" s="76"/>
      <c r="C251" s="325"/>
      <c r="D251" s="571"/>
      <c r="E251" s="671"/>
      <c r="F251" s="572"/>
    </row>
    <row r="252" spans="1:6">
      <c r="A252" s="328"/>
      <c r="B252" s="76"/>
      <c r="C252" s="325"/>
      <c r="D252" s="571"/>
      <c r="E252" s="671"/>
      <c r="F252" s="572"/>
    </row>
    <row r="253" spans="1:6">
      <c r="A253" s="328"/>
      <c r="B253" s="76"/>
      <c r="C253" s="325"/>
      <c r="D253" s="571"/>
      <c r="E253" s="671"/>
      <c r="F253" s="572"/>
    </row>
    <row r="254" spans="1:6">
      <c r="A254" s="328"/>
      <c r="B254" s="76"/>
      <c r="C254" s="325"/>
      <c r="D254" s="571"/>
      <c r="E254" s="671"/>
      <c r="F254" s="572"/>
    </row>
    <row r="255" spans="1:6">
      <c r="A255" s="328"/>
      <c r="B255" s="76"/>
      <c r="C255" s="325"/>
      <c r="D255" s="571"/>
      <c r="E255" s="671"/>
      <c r="F255" s="572"/>
    </row>
    <row r="256" spans="1:6">
      <c r="A256" s="328"/>
      <c r="B256" s="76"/>
      <c r="C256" s="325"/>
      <c r="D256" s="571"/>
      <c r="E256" s="671"/>
      <c r="F256" s="572"/>
    </row>
    <row r="257" spans="1:6">
      <c r="A257" s="328"/>
      <c r="B257" s="76"/>
      <c r="C257" s="325"/>
      <c r="D257" s="571"/>
      <c r="E257" s="671"/>
      <c r="F257" s="572"/>
    </row>
    <row r="258" spans="1:6">
      <c r="A258" s="328"/>
      <c r="B258" s="76"/>
      <c r="C258" s="325"/>
      <c r="D258" s="571"/>
      <c r="E258" s="671"/>
      <c r="F258" s="572"/>
    </row>
    <row r="259" spans="1:6">
      <c r="A259" s="328"/>
      <c r="B259" s="76"/>
      <c r="C259" s="325"/>
      <c r="D259" s="571"/>
      <c r="E259" s="671"/>
      <c r="F259" s="572"/>
    </row>
    <row r="260" spans="1:6">
      <c r="A260" s="328"/>
      <c r="B260" s="76"/>
      <c r="C260" s="325"/>
      <c r="D260" s="571"/>
      <c r="E260" s="671"/>
      <c r="F260" s="572"/>
    </row>
    <row r="261" spans="1:6">
      <c r="A261" s="328"/>
      <c r="B261" s="76"/>
      <c r="C261" s="325"/>
      <c r="D261" s="571"/>
      <c r="E261" s="671"/>
      <c r="F261" s="572"/>
    </row>
    <row r="262" spans="1:6">
      <c r="A262" s="328"/>
      <c r="B262" s="76"/>
      <c r="C262" s="325"/>
      <c r="D262" s="571"/>
      <c r="E262" s="671"/>
      <c r="F262" s="572"/>
    </row>
    <row r="263" spans="1:6">
      <c r="A263" s="328"/>
      <c r="B263" s="76"/>
      <c r="C263" s="325"/>
      <c r="D263" s="571"/>
      <c r="E263" s="671"/>
      <c r="F263" s="572"/>
    </row>
    <row r="264" spans="1:6">
      <c r="A264" s="328"/>
      <c r="B264" s="76"/>
      <c r="C264" s="325"/>
      <c r="D264" s="571"/>
      <c r="E264" s="671"/>
      <c r="F264" s="572"/>
    </row>
    <row r="265" spans="1:6">
      <c r="A265" s="328"/>
      <c r="B265" s="76"/>
      <c r="C265" s="325"/>
      <c r="D265" s="571"/>
      <c r="E265" s="671"/>
      <c r="F265" s="572"/>
    </row>
    <row r="266" spans="1:6">
      <c r="A266" s="328"/>
      <c r="B266" s="76"/>
      <c r="C266" s="325"/>
      <c r="D266" s="571"/>
      <c r="E266" s="671"/>
      <c r="F266" s="572"/>
    </row>
    <row r="267" spans="1:6">
      <c r="A267" s="328"/>
      <c r="B267" s="76"/>
      <c r="C267" s="325"/>
      <c r="D267" s="571"/>
      <c r="E267" s="671"/>
      <c r="F267" s="572"/>
    </row>
    <row r="268" spans="1:6">
      <c r="A268" s="328"/>
      <c r="B268" s="76"/>
      <c r="C268" s="325"/>
      <c r="D268" s="571"/>
      <c r="E268" s="671"/>
      <c r="F268" s="572"/>
    </row>
    <row r="269" spans="1:6">
      <c r="A269" s="328"/>
      <c r="B269" s="76"/>
      <c r="C269" s="325"/>
      <c r="D269" s="571"/>
      <c r="E269" s="671"/>
      <c r="F269" s="572"/>
    </row>
    <row r="270" spans="1:6">
      <c r="A270" s="328"/>
      <c r="B270" s="76"/>
      <c r="C270" s="325"/>
      <c r="D270" s="571"/>
      <c r="E270" s="671"/>
      <c r="F270" s="572"/>
    </row>
    <row r="271" spans="1:6">
      <c r="A271" s="328"/>
      <c r="B271" s="76"/>
      <c r="C271" s="325"/>
      <c r="D271" s="571"/>
      <c r="E271" s="671"/>
      <c r="F271" s="572"/>
    </row>
    <row r="272" spans="1:6">
      <c r="A272" s="328"/>
      <c r="B272" s="76"/>
      <c r="C272" s="325"/>
      <c r="D272" s="571"/>
      <c r="E272" s="671"/>
      <c r="F272" s="572"/>
    </row>
    <row r="273" spans="1:6">
      <c r="A273" s="328"/>
      <c r="B273" s="76"/>
      <c r="C273" s="325"/>
      <c r="D273" s="571"/>
      <c r="E273" s="671"/>
      <c r="F273" s="572"/>
    </row>
    <row r="274" spans="1:6">
      <c r="A274" s="328"/>
      <c r="B274" s="76"/>
      <c r="C274" s="325"/>
      <c r="D274" s="571"/>
      <c r="E274" s="671"/>
      <c r="F274" s="572"/>
    </row>
    <row r="275" spans="1:6">
      <c r="A275" s="328"/>
      <c r="B275" s="76"/>
      <c r="C275" s="325"/>
      <c r="D275" s="571"/>
      <c r="E275" s="671"/>
      <c r="F275" s="572"/>
    </row>
    <row r="276" spans="1:6">
      <c r="A276" s="328"/>
      <c r="B276" s="76"/>
      <c r="C276" s="325"/>
      <c r="D276" s="571"/>
      <c r="E276" s="671"/>
      <c r="F276" s="572"/>
    </row>
    <row r="277" spans="1:6">
      <c r="A277" s="328"/>
      <c r="B277" s="76"/>
      <c r="C277" s="325"/>
      <c r="D277" s="571"/>
      <c r="E277" s="671"/>
      <c r="F277" s="572"/>
    </row>
    <row r="278" spans="1:6">
      <c r="A278" s="328"/>
      <c r="B278" s="76"/>
      <c r="C278" s="325"/>
      <c r="D278" s="571"/>
      <c r="E278" s="671"/>
      <c r="F278" s="572"/>
    </row>
    <row r="279" spans="1:6">
      <c r="A279" s="328"/>
      <c r="B279" s="76"/>
      <c r="C279" s="325"/>
      <c r="D279" s="571"/>
      <c r="E279" s="671"/>
      <c r="F279" s="572"/>
    </row>
    <row r="280" spans="1:6">
      <c r="A280" s="328"/>
      <c r="B280" s="76"/>
      <c r="C280" s="325"/>
      <c r="D280" s="571"/>
      <c r="E280" s="671"/>
      <c r="F280" s="572"/>
    </row>
    <row r="281" spans="1:6">
      <c r="A281" s="328"/>
      <c r="B281" s="76"/>
      <c r="C281" s="325"/>
      <c r="D281" s="571"/>
      <c r="E281" s="671"/>
      <c r="F281" s="572"/>
    </row>
    <row r="282" spans="1:6">
      <c r="A282" s="328"/>
      <c r="B282" s="76"/>
      <c r="C282" s="325"/>
      <c r="D282" s="571"/>
      <c r="E282" s="671"/>
      <c r="F282" s="572"/>
    </row>
    <row r="283" spans="1:6">
      <c r="A283" s="328"/>
      <c r="B283" s="76"/>
      <c r="C283" s="325"/>
      <c r="D283" s="571"/>
      <c r="E283" s="671"/>
      <c r="F283" s="572"/>
    </row>
    <row r="284" spans="1:6">
      <c r="A284" s="328"/>
      <c r="B284" s="76"/>
      <c r="C284" s="325"/>
      <c r="D284" s="571"/>
      <c r="E284" s="671"/>
      <c r="F284" s="572"/>
    </row>
    <row r="285" spans="1:6">
      <c r="A285" s="328"/>
      <c r="B285" s="76"/>
      <c r="C285" s="325"/>
      <c r="D285" s="571"/>
      <c r="E285" s="671"/>
      <c r="F285" s="572"/>
    </row>
    <row r="286" spans="1:6">
      <c r="A286" s="328"/>
      <c r="B286" s="76"/>
      <c r="C286" s="325"/>
      <c r="D286" s="571"/>
      <c r="E286" s="671"/>
      <c r="F286" s="572"/>
    </row>
    <row r="287" spans="1:6">
      <c r="A287" s="328"/>
      <c r="B287" s="76"/>
      <c r="C287" s="325"/>
      <c r="D287" s="571"/>
      <c r="E287" s="671"/>
      <c r="F287" s="572"/>
    </row>
    <row r="288" spans="1:6">
      <c r="A288" s="328"/>
      <c r="B288" s="76"/>
      <c r="C288" s="325"/>
      <c r="D288" s="571"/>
      <c r="E288" s="671"/>
      <c r="F288" s="572"/>
    </row>
    <row r="289" spans="1:6">
      <c r="A289" s="328"/>
      <c r="B289" s="76"/>
      <c r="C289" s="325"/>
      <c r="D289" s="571"/>
      <c r="E289" s="671"/>
      <c r="F289" s="572"/>
    </row>
    <row r="290" spans="1:6">
      <c r="A290" s="328"/>
      <c r="B290" s="76"/>
      <c r="C290" s="325"/>
      <c r="D290" s="571"/>
      <c r="E290" s="671"/>
      <c r="F290" s="572"/>
    </row>
    <row r="291" spans="1:6">
      <c r="A291" s="328"/>
      <c r="B291" s="76"/>
      <c r="C291" s="325"/>
      <c r="D291" s="571"/>
      <c r="E291" s="671"/>
      <c r="F291" s="572"/>
    </row>
    <row r="292" spans="1:6">
      <c r="A292" s="328"/>
      <c r="B292" s="76"/>
      <c r="C292" s="325"/>
      <c r="D292" s="571"/>
      <c r="E292" s="671"/>
      <c r="F292" s="572"/>
    </row>
    <row r="293" spans="1:6">
      <c r="A293" s="328"/>
      <c r="B293" s="76"/>
      <c r="C293" s="325"/>
      <c r="D293" s="571"/>
      <c r="E293" s="671"/>
      <c r="F293" s="572"/>
    </row>
    <row r="294" spans="1:6">
      <c r="A294" s="328"/>
      <c r="B294" s="76"/>
      <c r="C294" s="325"/>
      <c r="D294" s="571"/>
      <c r="E294" s="671"/>
      <c r="F294" s="572"/>
    </row>
    <row r="295" spans="1:6">
      <c r="A295" s="328"/>
      <c r="B295" s="76"/>
      <c r="C295" s="325"/>
      <c r="D295" s="571"/>
      <c r="E295" s="671"/>
      <c r="F295" s="572"/>
    </row>
    <row r="296" spans="1:6">
      <c r="A296" s="328"/>
      <c r="B296" s="76"/>
      <c r="C296" s="325"/>
      <c r="D296" s="571"/>
      <c r="E296" s="671"/>
      <c r="F296" s="572"/>
    </row>
    <row r="297" spans="1:6">
      <c r="A297" s="328"/>
      <c r="B297" s="76"/>
      <c r="C297" s="325"/>
      <c r="D297" s="571"/>
      <c r="E297" s="671"/>
      <c r="F297" s="572"/>
    </row>
    <row r="298" spans="1:6">
      <c r="A298" s="328"/>
      <c r="B298" s="76"/>
      <c r="C298" s="325"/>
      <c r="D298" s="571"/>
      <c r="E298" s="671"/>
      <c r="F298" s="572"/>
    </row>
    <row r="299" spans="1:6">
      <c r="A299" s="328"/>
      <c r="B299" s="76"/>
      <c r="C299" s="325"/>
      <c r="D299" s="571"/>
      <c r="E299" s="671"/>
      <c r="F299" s="572"/>
    </row>
    <row r="300" spans="1:6">
      <c r="A300" s="328"/>
      <c r="B300" s="76"/>
      <c r="C300" s="325"/>
      <c r="D300" s="571"/>
      <c r="E300" s="671"/>
      <c r="F300" s="572"/>
    </row>
    <row r="301" spans="1:6">
      <c r="A301" s="328"/>
      <c r="B301" s="76"/>
      <c r="C301" s="325"/>
      <c r="D301" s="571"/>
      <c r="E301" s="671"/>
      <c r="F301" s="572"/>
    </row>
    <row r="302" spans="1:6">
      <c r="A302" s="328"/>
      <c r="B302" s="76"/>
      <c r="C302" s="325"/>
      <c r="D302" s="571"/>
      <c r="E302" s="671"/>
      <c r="F302" s="572"/>
    </row>
    <row r="303" spans="1:6">
      <c r="A303" s="328"/>
      <c r="B303" s="76"/>
      <c r="C303" s="325"/>
      <c r="D303" s="571"/>
      <c r="E303" s="671"/>
      <c r="F303" s="572"/>
    </row>
    <row r="304" spans="1:6">
      <c r="A304" s="328"/>
      <c r="B304" s="76"/>
      <c r="C304" s="325"/>
      <c r="D304" s="571"/>
      <c r="E304" s="671"/>
      <c r="F304" s="572"/>
    </row>
    <row r="305" spans="1:6">
      <c r="A305" s="328"/>
      <c r="B305" s="76"/>
      <c r="C305" s="325"/>
      <c r="D305" s="571"/>
      <c r="E305" s="671"/>
      <c r="F305" s="572"/>
    </row>
    <row r="306" spans="1:6">
      <c r="A306" s="328"/>
      <c r="B306" s="76"/>
      <c r="C306" s="325"/>
      <c r="D306" s="571"/>
      <c r="E306" s="671"/>
      <c r="F306" s="572"/>
    </row>
    <row r="307" spans="1:6">
      <c r="A307" s="328"/>
      <c r="B307" s="76"/>
      <c r="C307" s="325"/>
      <c r="D307" s="571"/>
      <c r="E307" s="671"/>
      <c r="F307" s="572"/>
    </row>
    <row r="308" spans="1:6">
      <c r="A308" s="328"/>
      <c r="B308" s="76"/>
      <c r="C308" s="325"/>
      <c r="D308" s="571"/>
      <c r="E308" s="671"/>
      <c r="F308" s="572"/>
    </row>
    <row r="309" spans="1:6">
      <c r="A309" s="328"/>
      <c r="B309" s="76"/>
      <c r="C309" s="325"/>
      <c r="D309" s="571"/>
      <c r="E309" s="671"/>
      <c r="F309" s="572"/>
    </row>
    <row r="310" spans="1:6">
      <c r="A310" s="328"/>
      <c r="B310" s="76"/>
      <c r="C310" s="325"/>
      <c r="D310" s="571"/>
      <c r="E310" s="671"/>
      <c r="F310" s="572"/>
    </row>
    <row r="311" spans="1:6">
      <c r="A311" s="328"/>
      <c r="B311" s="76"/>
      <c r="C311" s="325"/>
      <c r="D311" s="571"/>
      <c r="E311" s="671"/>
      <c r="F311" s="572"/>
    </row>
    <row r="312" spans="1:6">
      <c r="A312" s="328"/>
      <c r="B312" s="76"/>
      <c r="C312" s="325"/>
      <c r="D312" s="571"/>
      <c r="E312" s="671"/>
      <c r="F312" s="572"/>
    </row>
    <row r="313" spans="1:6">
      <c r="A313" s="328"/>
      <c r="B313" s="76"/>
      <c r="C313" s="325"/>
      <c r="D313" s="571"/>
      <c r="E313" s="671"/>
      <c r="F313" s="572"/>
    </row>
    <row r="314" spans="1:6">
      <c r="A314" s="328"/>
      <c r="B314" s="76"/>
      <c r="C314" s="325"/>
      <c r="D314" s="571"/>
      <c r="E314" s="671"/>
      <c r="F314" s="572"/>
    </row>
    <row r="315" spans="1:6">
      <c r="A315" s="328"/>
      <c r="B315" s="76"/>
      <c r="C315" s="325"/>
      <c r="D315" s="571"/>
      <c r="E315" s="671"/>
      <c r="F315" s="572"/>
    </row>
    <row r="316" spans="1:6">
      <c r="A316" s="328"/>
      <c r="B316" s="76"/>
      <c r="C316" s="325"/>
      <c r="D316" s="571"/>
      <c r="E316" s="671"/>
      <c r="F316" s="572"/>
    </row>
    <row r="317" spans="1:6">
      <c r="A317" s="328"/>
      <c r="B317" s="76"/>
      <c r="C317" s="325"/>
      <c r="D317" s="571"/>
      <c r="E317" s="671"/>
      <c r="F317" s="572"/>
    </row>
    <row r="318" spans="1:6">
      <c r="A318" s="328"/>
      <c r="B318" s="76"/>
      <c r="C318" s="325"/>
      <c r="D318" s="571"/>
      <c r="E318" s="671"/>
      <c r="F318" s="572"/>
    </row>
    <row r="319" spans="1:6">
      <c r="A319" s="328"/>
      <c r="B319" s="76"/>
      <c r="C319" s="325"/>
      <c r="D319" s="571"/>
      <c r="E319" s="671"/>
      <c r="F319" s="572"/>
    </row>
    <row r="320" spans="1:6">
      <c r="A320" s="328"/>
      <c r="B320" s="76"/>
      <c r="C320" s="325"/>
      <c r="D320" s="571"/>
      <c r="E320" s="671"/>
      <c r="F320" s="572"/>
    </row>
    <row r="321" spans="1:6">
      <c r="A321" s="328"/>
      <c r="B321" s="76"/>
      <c r="C321" s="325"/>
      <c r="D321" s="571"/>
      <c r="E321" s="671"/>
      <c r="F321" s="572"/>
    </row>
    <row r="322" spans="1:6">
      <c r="A322" s="328"/>
      <c r="B322" s="76"/>
      <c r="C322" s="325"/>
      <c r="D322" s="571"/>
      <c r="E322" s="671"/>
      <c r="F322" s="572"/>
    </row>
    <row r="323" spans="1:6">
      <c r="A323" s="328"/>
      <c r="B323" s="76"/>
      <c r="C323" s="325"/>
      <c r="D323" s="571"/>
      <c r="E323" s="671"/>
      <c r="F323" s="572"/>
    </row>
    <row r="324" spans="1:6">
      <c r="A324" s="328"/>
      <c r="B324" s="76"/>
      <c r="C324" s="325"/>
      <c r="D324" s="571"/>
      <c r="E324" s="671"/>
      <c r="F324" s="572"/>
    </row>
    <row r="325" spans="1:6">
      <c r="A325" s="328"/>
      <c r="B325" s="76"/>
      <c r="C325" s="325"/>
      <c r="D325" s="571"/>
      <c r="E325" s="671"/>
      <c r="F325" s="572"/>
    </row>
    <row r="326" spans="1:6">
      <c r="A326" s="328"/>
      <c r="B326" s="76"/>
      <c r="C326" s="325"/>
      <c r="D326" s="571"/>
      <c r="E326" s="671"/>
      <c r="F326" s="572"/>
    </row>
    <row r="327" spans="1:6">
      <c r="A327" s="328"/>
      <c r="B327" s="76"/>
      <c r="C327" s="325"/>
      <c r="D327" s="571"/>
      <c r="E327" s="671"/>
      <c r="F327" s="572"/>
    </row>
    <row r="328" spans="1:6">
      <c r="A328" s="328"/>
      <c r="B328" s="76"/>
      <c r="C328" s="325"/>
      <c r="D328" s="571"/>
      <c r="E328" s="671"/>
      <c r="F328" s="572"/>
    </row>
    <row r="329" spans="1:6">
      <c r="A329" s="328"/>
      <c r="B329" s="76"/>
      <c r="C329" s="325"/>
      <c r="D329" s="571"/>
      <c r="E329" s="671"/>
      <c r="F329" s="572"/>
    </row>
    <row r="330" spans="1:6">
      <c r="A330" s="328"/>
      <c r="B330" s="76"/>
      <c r="C330" s="325"/>
      <c r="D330" s="571"/>
      <c r="E330" s="671"/>
      <c r="F330" s="572"/>
    </row>
    <row r="331" spans="1:6">
      <c r="A331" s="328"/>
      <c r="B331" s="76"/>
      <c r="C331" s="325"/>
      <c r="D331" s="571"/>
      <c r="E331" s="671"/>
      <c r="F331" s="572"/>
    </row>
    <row r="332" spans="1:6">
      <c r="A332" s="328"/>
      <c r="B332" s="76"/>
      <c r="C332" s="325"/>
      <c r="D332" s="571"/>
      <c r="E332" s="671"/>
      <c r="F332" s="572"/>
    </row>
    <row r="333" spans="1:6">
      <c r="A333" s="328"/>
      <c r="B333" s="76"/>
    </row>
  </sheetData>
  <sheetProtection selectLockedCells="1"/>
  <phoneticPr fontId="18" type="noConversion"/>
  <pageMargins left="0.78740157480314965" right="0.59055118110236227" top="0.86614173228346458" bottom="1.1811023622047245" header="0.31496062992125984" footer="0.51181102362204722"/>
  <pageSetup paperSize="9" orientation="portrait" horizontalDpi="300" verticalDpi="300" r:id="rId1"/>
  <headerFooter alignWithMargins="0">
    <oddHeader>&amp;L&amp;8&amp;F</oddHeader>
    <oddFooter>&amp;L&amp;"FuturaTEEMedCon,Običajno"&amp;9PROTIM RŽIŠNIK PERC d.o.o.,  Poslovna cona A 2,  4208 ŠENČUR,  SLOVENIJA
tel.: 04 279 18 00  fax: 04 279 18 25  e-mail:  protim@rzisnik-perc.si  url: www.protim.si&amp;R&amp;"FuturaTEEMedCon,Običajno"&amp;P/&amp;N</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31"/>
  <sheetViews>
    <sheetView view="pageBreakPreview" topLeftCell="A16" zoomScaleNormal="100" zoomScaleSheetLayoutView="100" workbookViewId="0">
      <selection activeCell="E16" sqref="E1:E1048576"/>
    </sheetView>
  </sheetViews>
  <sheetFormatPr defaultRowHeight="12.5"/>
  <cols>
    <col min="1" max="1" width="5.81640625" style="583" customWidth="1"/>
    <col min="2" max="2" width="45" style="583" customWidth="1"/>
    <col min="3" max="3" width="6" style="584" customWidth="1"/>
    <col min="4" max="4" width="8.1796875" style="584" customWidth="1"/>
    <col min="5" max="5" width="9.453125" style="2" customWidth="1"/>
    <col min="6" max="6" width="13.26953125" style="584" customWidth="1"/>
    <col min="7" max="256" width="9.1796875" style="585"/>
    <col min="257" max="257" width="5.1796875" style="585" customWidth="1"/>
    <col min="258" max="258" width="44.453125" style="585" customWidth="1"/>
    <col min="259" max="259" width="6" style="585" customWidth="1"/>
    <col min="260" max="260" width="10.7265625" style="585" customWidth="1"/>
    <col min="261" max="261" width="11.54296875" style="585" customWidth="1"/>
    <col min="262" max="262" width="14.81640625" style="585" customWidth="1"/>
    <col min="263" max="512" width="9.1796875" style="585"/>
    <col min="513" max="513" width="5.1796875" style="585" customWidth="1"/>
    <col min="514" max="514" width="44.453125" style="585" customWidth="1"/>
    <col min="515" max="515" width="6" style="585" customWidth="1"/>
    <col min="516" max="516" width="10.7265625" style="585" customWidth="1"/>
    <col min="517" max="517" width="11.54296875" style="585" customWidth="1"/>
    <col min="518" max="518" width="14.81640625" style="585" customWidth="1"/>
    <col min="519" max="768" width="9.1796875" style="585"/>
    <col min="769" max="769" width="5.1796875" style="585" customWidth="1"/>
    <col min="770" max="770" width="44.453125" style="585" customWidth="1"/>
    <col min="771" max="771" width="6" style="585" customWidth="1"/>
    <col min="772" max="772" width="10.7265625" style="585" customWidth="1"/>
    <col min="773" max="773" width="11.54296875" style="585" customWidth="1"/>
    <col min="774" max="774" width="14.81640625" style="585" customWidth="1"/>
    <col min="775" max="1024" width="9.1796875" style="585"/>
    <col min="1025" max="1025" width="5.1796875" style="585" customWidth="1"/>
    <col min="1026" max="1026" width="44.453125" style="585" customWidth="1"/>
    <col min="1027" max="1027" width="6" style="585" customWidth="1"/>
    <col min="1028" max="1028" width="10.7265625" style="585" customWidth="1"/>
    <col min="1029" max="1029" width="11.54296875" style="585" customWidth="1"/>
    <col min="1030" max="1030" width="14.81640625" style="585" customWidth="1"/>
    <col min="1031" max="1280" width="9.1796875" style="585"/>
    <col min="1281" max="1281" width="5.1796875" style="585" customWidth="1"/>
    <col min="1282" max="1282" width="44.453125" style="585" customWidth="1"/>
    <col min="1283" max="1283" width="6" style="585" customWidth="1"/>
    <col min="1284" max="1284" width="10.7265625" style="585" customWidth="1"/>
    <col min="1285" max="1285" width="11.54296875" style="585" customWidth="1"/>
    <col min="1286" max="1286" width="14.81640625" style="585" customWidth="1"/>
    <col min="1287" max="1536" width="9.1796875" style="585"/>
    <col min="1537" max="1537" width="5.1796875" style="585" customWidth="1"/>
    <col min="1538" max="1538" width="44.453125" style="585" customWidth="1"/>
    <col min="1539" max="1539" width="6" style="585" customWidth="1"/>
    <col min="1540" max="1540" width="10.7265625" style="585" customWidth="1"/>
    <col min="1541" max="1541" width="11.54296875" style="585" customWidth="1"/>
    <col min="1542" max="1542" width="14.81640625" style="585" customWidth="1"/>
    <col min="1543" max="1792" width="9.1796875" style="585"/>
    <col min="1793" max="1793" width="5.1796875" style="585" customWidth="1"/>
    <col min="1794" max="1794" width="44.453125" style="585" customWidth="1"/>
    <col min="1795" max="1795" width="6" style="585" customWidth="1"/>
    <col min="1796" max="1796" width="10.7265625" style="585" customWidth="1"/>
    <col min="1797" max="1797" width="11.54296875" style="585" customWidth="1"/>
    <col min="1798" max="1798" width="14.81640625" style="585" customWidth="1"/>
    <col min="1799" max="2048" width="9.1796875" style="585"/>
    <col min="2049" max="2049" width="5.1796875" style="585" customWidth="1"/>
    <col min="2050" max="2050" width="44.453125" style="585" customWidth="1"/>
    <col min="2051" max="2051" width="6" style="585" customWidth="1"/>
    <col min="2052" max="2052" width="10.7265625" style="585" customWidth="1"/>
    <col min="2053" max="2053" width="11.54296875" style="585" customWidth="1"/>
    <col min="2054" max="2054" width="14.81640625" style="585" customWidth="1"/>
    <col min="2055" max="2304" width="9.1796875" style="585"/>
    <col min="2305" max="2305" width="5.1796875" style="585" customWidth="1"/>
    <col min="2306" max="2306" width="44.453125" style="585" customWidth="1"/>
    <col min="2307" max="2307" width="6" style="585" customWidth="1"/>
    <col min="2308" max="2308" width="10.7265625" style="585" customWidth="1"/>
    <col min="2309" max="2309" width="11.54296875" style="585" customWidth="1"/>
    <col min="2310" max="2310" width="14.81640625" style="585" customWidth="1"/>
    <col min="2311" max="2560" width="9.1796875" style="585"/>
    <col min="2561" max="2561" width="5.1796875" style="585" customWidth="1"/>
    <col min="2562" max="2562" width="44.453125" style="585" customWidth="1"/>
    <col min="2563" max="2563" width="6" style="585" customWidth="1"/>
    <col min="2564" max="2564" width="10.7265625" style="585" customWidth="1"/>
    <col min="2565" max="2565" width="11.54296875" style="585" customWidth="1"/>
    <col min="2566" max="2566" width="14.81640625" style="585" customWidth="1"/>
    <col min="2567" max="2816" width="9.1796875" style="585"/>
    <col min="2817" max="2817" width="5.1796875" style="585" customWidth="1"/>
    <col min="2818" max="2818" width="44.453125" style="585" customWidth="1"/>
    <col min="2819" max="2819" width="6" style="585" customWidth="1"/>
    <col min="2820" max="2820" width="10.7265625" style="585" customWidth="1"/>
    <col min="2821" max="2821" width="11.54296875" style="585" customWidth="1"/>
    <col min="2822" max="2822" width="14.81640625" style="585" customWidth="1"/>
    <col min="2823" max="3072" width="9.1796875" style="585"/>
    <col min="3073" max="3073" width="5.1796875" style="585" customWidth="1"/>
    <col min="3074" max="3074" width="44.453125" style="585" customWidth="1"/>
    <col min="3075" max="3075" width="6" style="585" customWidth="1"/>
    <col min="3076" max="3076" width="10.7265625" style="585" customWidth="1"/>
    <col min="3077" max="3077" width="11.54296875" style="585" customWidth="1"/>
    <col min="3078" max="3078" width="14.81640625" style="585" customWidth="1"/>
    <col min="3079" max="3328" width="9.1796875" style="585"/>
    <col min="3329" max="3329" width="5.1796875" style="585" customWidth="1"/>
    <col min="3330" max="3330" width="44.453125" style="585" customWidth="1"/>
    <col min="3331" max="3331" width="6" style="585" customWidth="1"/>
    <col min="3332" max="3332" width="10.7265625" style="585" customWidth="1"/>
    <col min="3333" max="3333" width="11.54296875" style="585" customWidth="1"/>
    <col min="3334" max="3334" width="14.81640625" style="585" customWidth="1"/>
    <col min="3335" max="3584" width="9.1796875" style="585"/>
    <col min="3585" max="3585" width="5.1796875" style="585" customWidth="1"/>
    <col min="3586" max="3586" width="44.453125" style="585" customWidth="1"/>
    <col min="3587" max="3587" width="6" style="585" customWidth="1"/>
    <col min="3588" max="3588" width="10.7265625" style="585" customWidth="1"/>
    <col min="3589" max="3589" width="11.54296875" style="585" customWidth="1"/>
    <col min="3590" max="3590" width="14.81640625" style="585" customWidth="1"/>
    <col min="3591" max="3840" width="9.1796875" style="585"/>
    <col min="3841" max="3841" width="5.1796875" style="585" customWidth="1"/>
    <col min="3842" max="3842" width="44.453125" style="585" customWidth="1"/>
    <col min="3843" max="3843" width="6" style="585" customWidth="1"/>
    <col min="3844" max="3844" width="10.7265625" style="585" customWidth="1"/>
    <col min="3845" max="3845" width="11.54296875" style="585" customWidth="1"/>
    <col min="3846" max="3846" width="14.81640625" style="585" customWidth="1"/>
    <col min="3847" max="4096" width="9.1796875" style="585"/>
    <col min="4097" max="4097" width="5.1796875" style="585" customWidth="1"/>
    <col min="4098" max="4098" width="44.453125" style="585" customWidth="1"/>
    <col min="4099" max="4099" width="6" style="585" customWidth="1"/>
    <col min="4100" max="4100" width="10.7265625" style="585" customWidth="1"/>
    <col min="4101" max="4101" width="11.54296875" style="585" customWidth="1"/>
    <col min="4102" max="4102" width="14.81640625" style="585" customWidth="1"/>
    <col min="4103" max="4352" width="9.1796875" style="585"/>
    <col min="4353" max="4353" width="5.1796875" style="585" customWidth="1"/>
    <col min="4354" max="4354" width="44.453125" style="585" customWidth="1"/>
    <col min="4355" max="4355" width="6" style="585" customWidth="1"/>
    <col min="4356" max="4356" width="10.7265625" style="585" customWidth="1"/>
    <col min="4357" max="4357" width="11.54296875" style="585" customWidth="1"/>
    <col min="4358" max="4358" width="14.81640625" style="585" customWidth="1"/>
    <col min="4359" max="4608" width="9.1796875" style="585"/>
    <col min="4609" max="4609" width="5.1796875" style="585" customWidth="1"/>
    <col min="4610" max="4610" width="44.453125" style="585" customWidth="1"/>
    <col min="4611" max="4611" width="6" style="585" customWidth="1"/>
    <col min="4612" max="4612" width="10.7265625" style="585" customWidth="1"/>
    <col min="4613" max="4613" width="11.54296875" style="585" customWidth="1"/>
    <col min="4614" max="4614" width="14.81640625" style="585" customWidth="1"/>
    <col min="4615" max="4864" width="9.1796875" style="585"/>
    <col min="4865" max="4865" width="5.1796875" style="585" customWidth="1"/>
    <col min="4866" max="4866" width="44.453125" style="585" customWidth="1"/>
    <col min="4867" max="4867" width="6" style="585" customWidth="1"/>
    <col min="4868" max="4868" width="10.7265625" style="585" customWidth="1"/>
    <col min="4869" max="4869" width="11.54296875" style="585" customWidth="1"/>
    <col min="4870" max="4870" width="14.81640625" style="585" customWidth="1"/>
    <col min="4871" max="5120" width="9.1796875" style="585"/>
    <col min="5121" max="5121" width="5.1796875" style="585" customWidth="1"/>
    <col min="5122" max="5122" width="44.453125" style="585" customWidth="1"/>
    <col min="5123" max="5123" width="6" style="585" customWidth="1"/>
    <col min="5124" max="5124" width="10.7265625" style="585" customWidth="1"/>
    <col min="5125" max="5125" width="11.54296875" style="585" customWidth="1"/>
    <col min="5126" max="5126" width="14.81640625" style="585" customWidth="1"/>
    <col min="5127" max="5376" width="9.1796875" style="585"/>
    <col min="5377" max="5377" width="5.1796875" style="585" customWidth="1"/>
    <col min="5378" max="5378" width="44.453125" style="585" customWidth="1"/>
    <col min="5379" max="5379" width="6" style="585" customWidth="1"/>
    <col min="5380" max="5380" width="10.7265625" style="585" customWidth="1"/>
    <col min="5381" max="5381" width="11.54296875" style="585" customWidth="1"/>
    <col min="5382" max="5382" width="14.81640625" style="585" customWidth="1"/>
    <col min="5383" max="5632" width="9.1796875" style="585"/>
    <col min="5633" max="5633" width="5.1796875" style="585" customWidth="1"/>
    <col min="5634" max="5634" width="44.453125" style="585" customWidth="1"/>
    <col min="5635" max="5635" width="6" style="585" customWidth="1"/>
    <col min="5636" max="5636" width="10.7265625" style="585" customWidth="1"/>
    <col min="5637" max="5637" width="11.54296875" style="585" customWidth="1"/>
    <col min="5638" max="5638" width="14.81640625" style="585" customWidth="1"/>
    <col min="5639" max="5888" width="9.1796875" style="585"/>
    <col min="5889" max="5889" width="5.1796875" style="585" customWidth="1"/>
    <col min="5890" max="5890" width="44.453125" style="585" customWidth="1"/>
    <col min="5891" max="5891" width="6" style="585" customWidth="1"/>
    <col min="5892" max="5892" width="10.7265625" style="585" customWidth="1"/>
    <col min="5893" max="5893" width="11.54296875" style="585" customWidth="1"/>
    <col min="5894" max="5894" width="14.81640625" style="585" customWidth="1"/>
    <col min="5895" max="6144" width="9.1796875" style="585"/>
    <col min="6145" max="6145" width="5.1796875" style="585" customWidth="1"/>
    <col min="6146" max="6146" width="44.453125" style="585" customWidth="1"/>
    <col min="6147" max="6147" width="6" style="585" customWidth="1"/>
    <col min="6148" max="6148" width="10.7265625" style="585" customWidth="1"/>
    <col min="6149" max="6149" width="11.54296875" style="585" customWidth="1"/>
    <col min="6150" max="6150" width="14.81640625" style="585" customWidth="1"/>
    <col min="6151" max="6400" width="9.1796875" style="585"/>
    <col min="6401" max="6401" width="5.1796875" style="585" customWidth="1"/>
    <col min="6402" max="6402" width="44.453125" style="585" customWidth="1"/>
    <col min="6403" max="6403" width="6" style="585" customWidth="1"/>
    <col min="6404" max="6404" width="10.7265625" style="585" customWidth="1"/>
    <col min="6405" max="6405" width="11.54296875" style="585" customWidth="1"/>
    <col min="6406" max="6406" width="14.81640625" style="585" customWidth="1"/>
    <col min="6407" max="6656" width="9.1796875" style="585"/>
    <col min="6657" max="6657" width="5.1796875" style="585" customWidth="1"/>
    <col min="6658" max="6658" width="44.453125" style="585" customWidth="1"/>
    <col min="6659" max="6659" width="6" style="585" customWidth="1"/>
    <col min="6660" max="6660" width="10.7265625" style="585" customWidth="1"/>
    <col min="6661" max="6661" width="11.54296875" style="585" customWidth="1"/>
    <col min="6662" max="6662" width="14.81640625" style="585" customWidth="1"/>
    <col min="6663" max="6912" width="9.1796875" style="585"/>
    <col min="6913" max="6913" width="5.1796875" style="585" customWidth="1"/>
    <col min="6914" max="6914" width="44.453125" style="585" customWidth="1"/>
    <col min="6915" max="6915" width="6" style="585" customWidth="1"/>
    <col min="6916" max="6916" width="10.7265625" style="585" customWidth="1"/>
    <col min="6917" max="6917" width="11.54296875" style="585" customWidth="1"/>
    <col min="6918" max="6918" width="14.81640625" style="585" customWidth="1"/>
    <col min="6919" max="7168" width="9.1796875" style="585"/>
    <col min="7169" max="7169" width="5.1796875" style="585" customWidth="1"/>
    <col min="7170" max="7170" width="44.453125" style="585" customWidth="1"/>
    <col min="7171" max="7171" width="6" style="585" customWidth="1"/>
    <col min="7172" max="7172" width="10.7265625" style="585" customWidth="1"/>
    <col min="7173" max="7173" width="11.54296875" style="585" customWidth="1"/>
    <col min="7174" max="7174" width="14.81640625" style="585" customWidth="1"/>
    <col min="7175" max="7424" width="9.1796875" style="585"/>
    <col min="7425" max="7425" width="5.1796875" style="585" customWidth="1"/>
    <col min="7426" max="7426" width="44.453125" style="585" customWidth="1"/>
    <col min="7427" max="7427" width="6" style="585" customWidth="1"/>
    <col min="7428" max="7428" width="10.7265625" style="585" customWidth="1"/>
    <col min="7429" max="7429" width="11.54296875" style="585" customWidth="1"/>
    <col min="7430" max="7430" width="14.81640625" style="585" customWidth="1"/>
    <col min="7431" max="7680" width="9.1796875" style="585"/>
    <col min="7681" max="7681" width="5.1796875" style="585" customWidth="1"/>
    <col min="7682" max="7682" width="44.453125" style="585" customWidth="1"/>
    <col min="7683" max="7683" width="6" style="585" customWidth="1"/>
    <col min="7684" max="7684" width="10.7265625" style="585" customWidth="1"/>
    <col min="7685" max="7685" width="11.54296875" style="585" customWidth="1"/>
    <col min="7686" max="7686" width="14.81640625" style="585" customWidth="1"/>
    <col min="7687" max="7936" width="9.1796875" style="585"/>
    <col min="7937" max="7937" width="5.1796875" style="585" customWidth="1"/>
    <col min="7938" max="7938" width="44.453125" style="585" customWidth="1"/>
    <col min="7939" max="7939" width="6" style="585" customWidth="1"/>
    <col min="7940" max="7940" width="10.7265625" style="585" customWidth="1"/>
    <col min="7941" max="7941" width="11.54296875" style="585" customWidth="1"/>
    <col min="7942" max="7942" width="14.81640625" style="585" customWidth="1"/>
    <col min="7943" max="8192" width="9.1796875" style="585"/>
    <col min="8193" max="8193" width="5.1796875" style="585" customWidth="1"/>
    <col min="8194" max="8194" width="44.453125" style="585" customWidth="1"/>
    <col min="8195" max="8195" width="6" style="585" customWidth="1"/>
    <col min="8196" max="8196" width="10.7265625" style="585" customWidth="1"/>
    <col min="8197" max="8197" width="11.54296875" style="585" customWidth="1"/>
    <col min="8198" max="8198" width="14.81640625" style="585" customWidth="1"/>
    <col min="8199" max="8448" width="9.1796875" style="585"/>
    <col min="8449" max="8449" width="5.1796875" style="585" customWidth="1"/>
    <col min="8450" max="8450" width="44.453125" style="585" customWidth="1"/>
    <col min="8451" max="8451" width="6" style="585" customWidth="1"/>
    <col min="8452" max="8452" width="10.7265625" style="585" customWidth="1"/>
    <col min="8453" max="8453" width="11.54296875" style="585" customWidth="1"/>
    <col min="8454" max="8454" width="14.81640625" style="585" customWidth="1"/>
    <col min="8455" max="8704" width="9.1796875" style="585"/>
    <col min="8705" max="8705" width="5.1796875" style="585" customWidth="1"/>
    <col min="8706" max="8706" width="44.453125" style="585" customWidth="1"/>
    <col min="8707" max="8707" width="6" style="585" customWidth="1"/>
    <col min="8708" max="8708" width="10.7265625" style="585" customWidth="1"/>
    <col min="8709" max="8709" width="11.54296875" style="585" customWidth="1"/>
    <col min="8710" max="8710" width="14.81640625" style="585" customWidth="1"/>
    <col min="8711" max="8960" width="9.1796875" style="585"/>
    <col min="8961" max="8961" width="5.1796875" style="585" customWidth="1"/>
    <col min="8962" max="8962" width="44.453125" style="585" customWidth="1"/>
    <col min="8963" max="8963" width="6" style="585" customWidth="1"/>
    <col min="8964" max="8964" width="10.7265625" style="585" customWidth="1"/>
    <col min="8965" max="8965" width="11.54296875" style="585" customWidth="1"/>
    <col min="8966" max="8966" width="14.81640625" style="585" customWidth="1"/>
    <col min="8967" max="9216" width="9.1796875" style="585"/>
    <col min="9217" max="9217" width="5.1796875" style="585" customWidth="1"/>
    <col min="9218" max="9218" width="44.453125" style="585" customWidth="1"/>
    <col min="9219" max="9219" width="6" style="585" customWidth="1"/>
    <col min="9220" max="9220" width="10.7265625" style="585" customWidth="1"/>
    <col min="9221" max="9221" width="11.54296875" style="585" customWidth="1"/>
    <col min="9222" max="9222" width="14.81640625" style="585" customWidth="1"/>
    <col min="9223" max="9472" width="9.1796875" style="585"/>
    <col min="9473" max="9473" width="5.1796875" style="585" customWidth="1"/>
    <col min="9474" max="9474" width="44.453125" style="585" customWidth="1"/>
    <col min="9475" max="9475" width="6" style="585" customWidth="1"/>
    <col min="9476" max="9476" width="10.7265625" style="585" customWidth="1"/>
    <col min="9477" max="9477" width="11.54296875" style="585" customWidth="1"/>
    <col min="9478" max="9478" width="14.81640625" style="585" customWidth="1"/>
    <col min="9479" max="9728" width="9.1796875" style="585"/>
    <col min="9729" max="9729" width="5.1796875" style="585" customWidth="1"/>
    <col min="9730" max="9730" width="44.453125" style="585" customWidth="1"/>
    <col min="9731" max="9731" width="6" style="585" customWidth="1"/>
    <col min="9732" max="9732" width="10.7265625" style="585" customWidth="1"/>
    <col min="9733" max="9733" width="11.54296875" style="585" customWidth="1"/>
    <col min="9734" max="9734" width="14.81640625" style="585" customWidth="1"/>
    <col min="9735" max="9984" width="9.1796875" style="585"/>
    <col min="9985" max="9985" width="5.1796875" style="585" customWidth="1"/>
    <col min="9986" max="9986" width="44.453125" style="585" customWidth="1"/>
    <col min="9987" max="9987" width="6" style="585" customWidth="1"/>
    <col min="9988" max="9988" width="10.7265625" style="585" customWidth="1"/>
    <col min="9989" max="9989" width="11.54296875" style="585" customWidth="1"/>
    <col min="9990" max="9990" width="14.81640625" style="585" customWidth="1"/>
    <col min="9991" max="10240" width="9.1796875" style="585"/>
    <col min="10241" max="10241" width="5.1796875" style="585" customWidth="1"/>
    <col min="10242" max="10242" width="44.453125" style="585" customWidth="1"/>
    <col min="10243" max="10243" width="6" style="585" customWidth="1"/>
    <col min="10244" max="10244" width="10.7265625" style="585" customWidth="1"/>
    <col min="10245" max="10245" width="11.54296875" style="585" customWidth="1"/>
    <col min="10246" max="10246" width="14.81640625" style="585" customWidth="1"/>
    <col min="10247" max="10496" width="9.1796875" style="585"/>
    <col min="10497" max="10497" width="5.1796875" style="585" customWidth="1"/>
    <col min="10498" max="10498" width="44.453125" style="585" customWidth="1"/>
    <col min="10499" max="10499" width="6" style="585" customWidth="1"/>
    <col min="10500" max="10500" width="10.7265625" style="585" customWidth="1"/>
    <col min="10501" max="10501" width="11.54296875" style="585" customWidth="1"/>
    <col min="10502" max="10502" width="14.81640625" style="585" customWidth="1"/>
    <col min="10503" max="10752" width="9.1796875" style="585"/>
    <col min="10753" max="10753" width="5.1796875" style="585" customWidth="1"/>
    <col min="10754" max="10754" width="44.453125" style="585" customWidth="1"/>
    <col min="10755" max="10755" width="6" style="585" customWidth="1"/>
    <col min="10756" max="10756" width="10.7265625" style="585" customWidth="1"/>
    <col min="10757" max="10757" width="11.54296875" style="585" customWidth="1"/>
    <col min="10758" max="10758" width="14.81640625" style="585" customWidth="1"/>
    <col min="10759" max="11008" width="9.1796875" style="585"/>
    <col min="11009" max="11009" width="5.1796875" style="585" customWidth="1"/>
    <col min="11010" max="11010" width="44.453125" style="585" customWidth="1"/>
    <col min="11011" max="11011" width="6" style="585" customWidth="1"/>
    <col min="11012" max="11012" width="10.7265625" style="585" customWidth="1"/>
    <col min="11013" max="11013" width="11.54296875" style="585" customWidth="1"/>
    <col min="11014" max="11014" width="14.81640625" style="585" customWidth="1"/>
    <col min="11015" max="11264" width="9.1796875" style="585"/>
    <col min="11265" max="11265" width="5.1796875" style="585" customWidth="1"/>
    <col min="11266" max="11266" width="44.453125" style="585" customWidth="1"/>
    <col min="11267" max="11267" width="6" style="585" customWidth="1"/>
    <col min="11268" max="11268" width="10.7265625" style="585" customWidth="1"/>
    <col min="11269" max="11269" width="11.54296875" style="585" customWidth="1"/>
    <col min="11270" max="11270" width="14.81640625" style="585" customWidth="1"/>
    <col min="11271" max="11520" width="9.1796875" style="585"/>
    <col min="11521" max="11521" width="5.1796875" style="585" customWidth="1"/>
    <col min="11522" max="11522" width="44.453125" style="585" customWidth="1"/>
    <col min="11523" max="11523" width="6" style="585" customWidth="1"/>
    <col min="11524" max="11524" width="10.7265625" style="585" customWidth="1"/>
    <col min="11525" max="11525" width="11.54296875" style="585" customWidth="1"/>
    <col min="11526" max="11526" width="14.81640625" style="585" customWidth="1"/>
    <col min="11527" max="11776" width="9.1796875" style="585"/>
    <col min="11777" max="11777" width="5.1796875" style="585" customWidth="1"/>
    <col min="11778" max="11778" width="44.453125" style="585" customWidth="1"/>
    <col min="11779" max="11779" width="6" style="585" customWidth="1"/>
    <col min="11780" max="11780" width="10.7265625" style="585" customWidth="1"/>
    <col min="11781" max="11781" width="11.54296875" style="585" customWidth="1"/>
    <col min="11782" max="11782" width="14.81640625" style="585" customWidth="1"/>
    <col min="11783" max="12032" width="9.1796875" style="585"/>
    <col min="12033" max="12033" width="5.1796875" style="585" customWidth="1"/>
    <col min="12034" max="12034" width="44.453125" style="585" customWidth="1"/>
    <col min="12035" max="12035" width="6" style="585" customWidth="1"/>
    <col min="12036" max="12036" width="10.7265625" style="585" customWidth="1"/>
    <col min="12037" max="12037" width="11.54296875" style="585" customWidth="1"/>
    <col min="12038" max="12038" width="14.81640625" style="585" customWidth="1"/>
    <col min="12039" max="12288" width="9.1796875" style="585"/>
    <col min="12289" max="12289" width="5.1796875" style="585" customWidth="1"/>
    <col min="12290" max="12290" width="44.453125" style="585" customWidth="1"/>
    <col min="12291" max="12291" width="6" style="585" customWidth="1"/>
    <col min="12292" max="12292" width="10.7265625" style="585" customWidth="1"/>
    <col min="12293" max="12293" width="11.54296875" style="585" customWidth="1"/>
    <col min="12294" max="12294" width="14.81640625" style="585" customWidth="1"/>
    <col min="12295" max="12544" width="9.1796875" style="585"/>
    <col min="12545" max="12545" width="5.1796875" style="585" customWidth="1"/>
    <col min="12546" max="12546" width="44.453125" style="585" customWidth="1"/>
    <col min="12547" max="12547" width="6" style="585" customWidth="1"/>
    <col min="12548" max="12548" width="10.7265625" style="585" customWidth="1"/>
    <col min="12549" max="12549" width="11.54296875" style="585" customWidth="1"/>
    <col min="12550" max="12550" width="14.81640625" style="585" customWidth="1"/>
    <col min="12551" max="12800" width="9.1796875" style="585"/>
    <col min="12801" max="12801" width="5.1796875" style="585" customWidth="1"/>
    <col min="12802" max="12802" width="44.453125" style="585" customWidth="1"/>
    <col min="12803" max="12803" width="6" style="585" customWidth="1"/>
    <col min="12804" max="12804" width="10.7265625" style="585" customWidth="1"/>
    <col min="12805" max="12805" width="11.54296875" style="585" customWidth="1"/>
    <col min="12806" max="12806" width="14.81640625" style="585" customWidth="1"/>
    <col min="12807" max="13056" width="9.1796875" style="585"/>
    <col min="13057" max="13057" width="5.1796875" style="585" customWidth="1"/>
    <col min="13058" max="13058" width="44.453125" style="585" customWidth="1"/>
    <col min="13059" max="13059" width="6" style="585" customWidth="1"/>
    <col min="13060" max="13060" width="10.7265625" style="585" customWidth="1"/>
    <col min="13061" max="13061" width="11.54296875" style="585" customWidth="1"/>
    <col min="13062" max="13062" width="14.81640625" style="585" customWidth="1"/>
    <col min="13063" max="13312" width="9.1796875" style="585"/>
    <col min="13313" max="13313" width="5.1796875" style="585" customWidth="1"/>
    <col min="13314" max="13314" width="44.453125" style="585" customWidth="1"/>
    <col min="13315" max="13315" width="6" style="585" customWidth="1"/>
    <col min="13316" max="13316" width="10.7265625" style="585" customWidth="1"/>
    <col min="13317" max="13317" width="11.54296875" style="585" customWidth="1"/>
    <col min="13318" max="13318" width="14.81640625" style="585" customWidth="1"/>
    <col min="13319" max="13568" width="9.1796875" style="585"/>
    <col min="13569" max="13569" width="5.1796875" style="585" customWidth="1"/>
    <col min="13570" max="13570" width="44.453125" style="585" customWidth="1"/>
    <col min="13571" max="13571" width="6" style="585" customWidth="1"/>
    <col min="13572" max="13572" width="10.7265625" style="585" customWidth="1"/>
    <col min="13573" max="13573" width="11.54296875" style="585" customWidth="1"/>
    <col min="13574" max="13574" width="14.81640625" style="585" customWidth="1"/>
    <col min="13575" max="13824" width="9.1796875" style="585"/>
    <col min="13825" max="13825" width="5.1796875" style="585" customWidth="1"/>
    <col min="13826" max="13826" width="44.453125" style="585" customWidth="1"/>
    <col min="13827" max="13827" width="6" style="585" customWidth="1"/>
    <col min="13828" max="13828" width="10.7265625" style="585" customWidth="1"/>
    <col min="13829" max="13829" width="11.54296875" style="585" customWidth="1"/>
    <col min="13830" max="13830" width="14.81640625" style="585" customWidth="1"/>
    <col min="13831" max="14080" width="9.1796875" style="585"/>
    <col min="14081" max="14081" width="5.1796875" style="585" customWidth="1"/>
    <col min="14082" max="14082" width="44.453125" style="585" customWidth="1"/>
    <col min="14083" max="14083" width="6" style="585" customWidth="1"/>
    <col min="14084" max="14084" width="10.7265625" style="585" customWidth="1"/>
    <col min="14085" max="14085" width="11.54296875" style="585" customWidth="1"/>
    <col min="14086" max="14086" width="14.81640625" style="585" customWidth="1"/>
    <col min="14087" max="14336" width="9.1796875" style="585"/>
    <col min="14337" max="14337" width="5.1796875" style="585" customWidth="1"/>
    <col min="14338" max="14338" width="44.453125" style="585" customWidth="1"/>
    <col min="14339" max="14339" width="6" style="585" customWidth="1"/>
    <col min="14340" max="14340" width="10.7265625" style="585" customWidth="1"/>
    <col min="14341" max="14341" width="11.54296875" style="585" customWidth="1"/>
    <col min="14342" max="14342" width="14.81640625" style="585" customWidth="1"/>
    <col min="14343" max="14592" width="9.1796875" style="585"/>
    <col min="14593" max="14593" width="5.1796875" style="585" customWidth="1"/>
    <col min="14594" max="14594" width="44.453125" style="585" customWidth="1"/>
    <col min="14595" max="14595" width="6" style="585" customWidth="1"/>
    <col min="14596" max="14596" width="10.7265625" style="585" customWidth="1"/>
    <col min="14597" max="14597" width="11.54296875" style="585" customWidth="1"/>
    <col min="14598" max="14598" width="14.81640625" style="585" customWidth="1"/>
    <col min="14599" max="14848" width="9.1796875" style="585"/>
    <col min="14849" max="14849" width="5.1796875" style="585" customWidth="1"/>
    <col min="14850" max="14850" width="44.453125" style="585" customWidth="1"/>
    <col min="14851" max="14851" width="6" style="585" customWidth="1"/>
    <col min="14852" max="14852" width="10.7265625" style="585" customWidth="1"/>
    <col min="14853" max="14853" width="11.54296875" style="585" customWidth="1"/>
    <col min="14854" max="14854" width="14.81640625" style="585" customWidth="1"/>
    <col min="14855" max="15104" width="9.1796875" style="585"/>
    <col min="15105" max="15105" width="5.1796875" style="585" customWidth="1"/>
    <col min="15106" max="15106" width="44.453125" style="585" customWidth="1"/>
    <col min="15107" max="15107" width="6" style="585" customWidth="1"/>
    <col min="15108" max="15108" width="10.7265625" style="585" customWidth="1"/>
    <col min="15109" max="15109" width="11.54296875" style="585" customWidth="1"/>
    <col min="15110" max="15110" width="14.81640625" style="585" customWidth="1"/>
    <col min="15111" max="15360" width="9.1796875" style="585"/>
    <col min="15361" max="15361" width="5.1796875" style="585" customWidth="1"/>
    <col min="15362" max="15362" width="44.453125" style="585" customWidth="1"/>
    <col min="15363" max="15363" width="6" style="585" customWidth="1"/>
    <col min="15364" max="15364" width="10.7265625" style="585" customWidth="1"/>
    <col min="15365" max="15365" width="11.54296875" style="585" customWidth="1"/>
    <col min="15366" max="15366" width="14.81640625" style="585" customWidth="1"/>
    <col min="15367" max="15616" width="9.1796875" style="585"/>
    <col min="15617" max="15617" width="5.1796875" style="585" customWidth="1"/>
    <col min="15618" max="15618" width="44.453125" style="585" customWidth="1"/>
    <col min="15619" max="15619" width="6" style="585" customWidth="1"/>
    <col min="15620" max="15620" width="10.7265625" style="585" customWidth="1"/>
    <col min="15621" max="15621" width="11.54296875" style="585" customWidth="1"/>
    <col min="15622" max="15622" width="14.81640625" style="585" customWidth="1"/>
    <col min="15623" max="15872" width="9.1796875" style="585"/>
    <col min="15873" max="15873" width="5.1796875" style="585" customWidth="1"/>
    <col min="15874" max="15874" width="44.453125" style="585" customWidth="1"/>
    <col min="15875" max="15875" width="6" style="585" customWidth="1"/>
    <col min="15876" max="15876" width="10.7265625" style="585" customWidth="1"/>
    <col min="15877" max="15877" width="11.54296875" style="585" customWidth="1"/>
    <col min="15878" max="15878" width="14.81640625" style="585" customWidth="1"/>
    <col min="15879" max="16128" width="9.1796875" style="585"/>
    <col min="16129" max="16129" width="5.1796875" style="585" customWidth="1"/>
    <col min="16130" max="16130" width="44.453125" style="585" customWidth="1"/>
    <col min="16131" max="16131" width="6" style="585" customWidth="1"/>
    <col min="16132" max="16132" width="10.7265625" style="585" customWidth="1"/>
    <col min="16133" max="16133" width="11.54296875" style="585" customWidth="1"/>
    <col min="16134" max="16134" width="14.81640625" style="585" customWidth="1"/>
    <col min="16135" max="16384" width="9.1796875" style="585"/>
  </cols>
  <sheetData>
    <row r="1" spans="1:8" s="582" customFormat="1" ht="14">
      <c r="A1" s="578" t="s">
        <v>78</v>
      </c>
      <c r="B1" s="579" t="s">
        <v>524</v>
      </c>
      <c r="C1" s="580"/>
      <c r="D1" s="581"/>
      <c r="E1" s="9"/>
      <c r="F1" s="581"/>
    </row>
    <row r="2" spans="1:8" s="54" customFormat="1" ht="13">
      <c r="A2" s="416"/>
      <c r="B2" s="414" t="s">
        <v>61</v>
      </c>
      <c r="C2" s="417"/>
      <c r="D2" s="549"/>
      <c r="E2" s="655"/>
      <c r="F2" s="419"/>
    </row>
    <row r="3" spans="1:8" s="54" customFormat="1">
      <c r="A3" s="111"/>
      <c r="B3" s="112"/>
      <c r="C3" s="113"/>
      <c r="D3" s="550"/>
      <c r="E3" s="654"/>
      <c r="F3" s="415"/>
    </row>
    <row r="4" spans="1:8" s="110" customFormat="1">
      <c r="A4" s="265" t="s">
        <v>16</v>
      </c>
      <c r="B4" s="105" t="s">
        <v>26</v>
      </c>
      <c r="C4" s="106" t="s">
        <v>17</v>
      </c>
      <c r="D4" s="107" t="s">
        <v>18</v>
      </c>
      <c r="E4" s="614" t="s">
        <v>19</v>
      </c>
      <c r="F4" s="158" t="s">
        <v>27</v>
      </c>
    </row>
    <row r="6" spans="1:8" ht="13">
      <c r="A6" s="416" t="s">
        <v>20</v>
      </c>
      <c r="B6" s="414" t="s">
        <v>61</v>
      </c>
    </row>
    <row r="8" spans="1:8" s="474" customFormat="1" ht="14.5">
      <c r="A8" s="90">
        <f>COUNT($A$5:A5)+1</f>
        <v>1</v>
      </c>
      <c r="B8" s="125" t="s">
        <v>187</v>
      </c>
      <c r="C8" s="119" t="s">
        <v>47</v>
      </c>
      <c r="D8" s="137">
        <v>615</v>
      </c>
      <c r="E8" s="6"/>
      <c r="F8" s="363">
        <f>E8*D8</f>
        <v>0</v>
      </c>
    </row>
    <row r="9" spans="1:8" s="322" customFormat="1">
      <c r="A9" s="586"/>
      <c r="B9" s="73"/>
      <c r="C9" s="587"/>
      <c r="D9" s="588"/>
      <c r="E9" s="7"/>
      <c r="F9" s="363"/>
    </row>
    <row r="10" spans="1:8" s="474" customFormat="1" ht="150">
      <c r="A10" s="90">
        <f>COUNT($A$5:A9)+1</f>
        <v>2</v>
      </c>
      <c r="B10" s="473" t="s">
        <v>215</v>
      </c>
      <c r="C10" s="589"/>
      <c r="D10" s="137"/>
      <c r="E10" s="6"/>
      <c r="F10" s="363"/>
    </row>
    <row r="11" spans="1:8" s="322" customFormat="1" ht="14.5">
      <c r="A11" s="586"/>
      <c r="B11" s="590" t="s">
        <v>214</v>
      </c>
      <c r="C11" s="119" t="s">
        <v>47</v>
      </c>
      <c r="D11" s="137">
        <v>631</v>
      </c>
      <c r="E11" s="6"/>
      <c r="F11" s="363">
        <f>E11*D11</f>
        <v>0</v>
      </c>
    </row>
    <row r="12" spans="1:8" s="322" customFormat="1" ht="14.5">
      <c r="A12" s="586"/>
      <c r="B12" s="590" t="s">
        <v>370</v>
      </c>
      <c r="C12" s="119" t="s">
        <v>47</v>
      </c>
      <c r="D12" s="137">
        <v>295</v>
      </c>
      <c r="E12" s="6"/>
      <c r="F12" s="363">
        <f>E12*D12</f>
        <v>0</v>
      </c>
    </row>
    <row r="13" spans="1:8" s="474" customFormat="1" ht="14.5">
      <c r="A13" s="586"/>
      <c r="B13" s="590" t="s">
        <v>371</v>
      </c>
      <c r="C13" s="119" t="s">
        <v>47</v>
      </c>
      <c r="D13" s="137">
        <v>482</v>
      </c>
      <c r="E13" s="6"/>
      <c r="F13" s="363">
        <f>E13*D13</f>
        <v>0</v>
      </c>
      <c r="G13" s="474" t="s">
        <v>188</v>
      </c>
      <c r="H13" s="474" t="s">
        <v>188</v>
      </c>
    </row>
    <row r="14" spans="1:8" s="474" customFormat="1" ht="14.5">
      <c r="A14" s="586"/>
      <c r="B14" s="590" t="s">
        <v>372</v>
      </c>
      <c r="C14" s="119" t="s">
        <v>47</v>
      </c>
      <c r="D14" s="137">
        <v>255</v>
      </c>
      <c r="E14" s="6"/>
      <c r="F14" s="363">
        <f>E14*D14</f>
        <v>0</v>
      </c>
    </row>
    <row r="15" spans="1:8" s="474" customFormat="1">
      <c r="A15" s="586"/>
      <c r="B15" s="473"/>
      <c r="C15" s="589"/>
      <c r="D15" s="137"/>
      <c r="E15" s="6"/>
      <c r="F15" s="363"/>
    </row>
    <row r="16" spans="1:8" s="474" customFormat="1" ht="25">
      <c r="A16" s="90">
        <f>COUNT($A$6:A15)+1</f>
        <v>3</v>
      </c>
      <c r="B16" s="591" t="s">
        <v>335</v>
      </c>
      <c r="C16" s="480" t="s">
        <v>12</v>
      </c>
      <c r="D16" s="137">
        <v>30</v>
      </c>
      <c r="E16" s="6"/>
      <c r="F16" s="363">
        <f>E16*D16</f>
        <v>0</v>
      </c>
    </row>
    <row r="17" spans="1:8" s="474" customFormat="1">
      <c r="A17" s="90"/>
      <c r="B17" s="164"/>
      <c r="C17" s="589"/>
      <c r="D17" s="137"/>
      <c r="E17" s="6"/>
      <c r="F17" s="363"/>
    </row>
    <row r="18" spans="1:8" s="322" customFormat="1" ht="100">
      <c r="A18" s="90">
        <f>COUNT($A$5:A17)+1</f>
        <v>4</v>
      </c>
      <c r="B18" s="164" t="s">
        <v>453</v>
      </c>
      <c r="C18" s="589" t="s">
        <v>12</v>
      </c>
      <c r="D18" s="137">
        <v>27</v>
      </c>
      <c r="E18" s="6"/>
      <c r="F18" s="363">
        <f>E18*D18</f>
        <v>0</v>
      </c>
    </row>
    <row r="19" spans="1:8" s="474" customFormat="1">
      <c r="A19" s="90"/>
      <c r="B19" s="164"/>
      <c r="C19" s="589"/>
      <c r="D19" s="137"/>
      <c r="E19" s="6"/>
      <c r="F19" s="363"/>
    </row>
    <row r="20" spans="1:8" s="474" customFormat="1" ht="100">
      <c r="A20" s="90">
        <f>COUNT($A$5:A19)+1</f>
        <v>5</v>
      </c>
      <c r="B20" s="164" t="s">
        <v>452</v>
      </c>
      <c r="C20" s="589" t="s">
        <v>12</v>
      </c>
      <c r="D20" s="137">
        <v>14</v>
      </c>
      <c r="E20" s="6"/>
      <c r="F20" s="363">
        <f>E20*D20</f>
        <v>0</v>
      </c>
    </row>
    <row r="21" spans="1:8" s="474" customFormat="1">
      <c r="A21" s="90"/>
      <c r="B21" s="125"/>
      <c r="C21" s="589"/>
      <c r="D21" s="137"/>
      <c r="E21" s="6"/>
      <c r="F21" s="363"/>
    </row>
    <row r="22" spans="1:8" s="474" customFormat="1" ht="13">
      <c r="A22" s="90"/>
      <c r="B22" s="125"/>
      <c r="C22" s="589"/>
      <c r="D22" s="137"/>
      <c r="E22" s="616" t="s">
        <v>83</v>
      </c>
      <c r="F22" s="155">
        <f>SUM(F8:F20)</f>
        <v>0</v>
      </c>
    </row>
    <row r="23" spans="1:8" s="474" customFormat="1">
      <c r="A23" s="345"/>
      <c r="B23" s="125"/>
      <c r="C23" s="589"/>
      <c r="D23" s="137"/>
      <c r="E23" s="6"/>
      <c r="F23" s="363"/>
    </row>
    <row r="24" spans="1:8" s="474" customFormat="1" ht="13">
      <c r="A24" s="139" t="s">
        <v>21</v>
      </c>
      <c r="B24" s="91" t="s">
        <v>89</v>
      </c>
      <c r="C24" s="485"/>
      <c r="D24" s="140">
        <v>0.1</v>
      </c>
      <c r="E24" s="8"/>
      <c r="F24" s="142">
        <f>F22*D24</f>
        <v>0</v>
      </c>
    </row>
    <row r="25" spans="1:8" s="54" customFormat="1">
      <c r="A25" s="345"/>
      <c r="B25" s="125"/>
      <c r="C25" s="92"/>
      <c r="D25" s="137"/>
      <c r="E25" s="10"/>
      <c r="F25" s="363"/>
    </row>
    <row r="26" spans="1:8" s="592" customFormat="1">
      <c r="A26" s="345"/>
      <c r="B26" s="125"/>
      <c r="C26" s="92"/>
      <c r="D26" s="137"/>
      <c r="E26" s="10"/>
      <c r="F26" s="363"/>
      <c r="G26" s="585"/>
      <c r="H26" s="585"/>
    </row>
    <row r="27" spans="1:8" s="592" customFormat="1" ht="13">
      <c r="A27" s="116"/>
      <c r="B27" s="326" t="s">
        <v>43</v>
      </c>
      <c r="C27" s="485"/>
      <c r="D27" s="486"/>
      <c r="E27" s="8"/>
      <c r="F27" s="146"/>
      <c r="G27" s="585"/>
      <c r="H27" s="585"/>
    </row>
    <row r="28" spans="1:8" s="592" customFormat="1">
      <c r="A28" s="143" t="s">
        <v>20</v>
      </c>
      <c r="B28" s="53" t="str">
        <f>B6</f>
        <v>GRADBENA DELA</v>
      </c>
      <c r="C28" s="485"/>
      <c r="D28" s="486"/>
      <c r="E28" s="8"/>
      <c r="F28" s="363">
        <f>F22</f>
        <v>0</v>
      </c>
      <c r="G28" s="585"/>
      <c r="H28" s="585"/>
    </row>
    <row r="29" spans="1:8" s="592" customFormat="1">
      <c r="A29" s="143" t="s">
        <v>21</v>
      </c>
      <c r="B29" s="148" t="str">
        <f>+B24</f>
        <v xml:space="preserve">DODATNA IN NEPREDVIDENA DELA </v>
      </c>
      <c r="C29" s="487"/>
      <c r="D29" s="488"/>
      <c r="E29" s="1"/>
      <c r="F29" s="363">
        <f>F24</f>
        <v>0</v>
      </c>
      <c r="G29" s="585"/>
      <c r="H29" s="585"/>
    </row>
    <row r="30" spans="1:8" s="592" customFormat="1" ht="13">
      <c r="A30" s="143"/>
      <c r="B30" s="152" t="s">
        <v>193</v>
      </c>
      <c r="C30" s="153"/>
      <c r="D30" s="489"/>
      <c r="E30" s="611"/>
      <c r="F30" s="155">
        <f>SUM(F28:F29)</f>
        <v>0</v>
      </c>
      <c r="G30" s="585"/>
      <c r="H30" s="585"/>
    </row>
    <row r="31" spans="1:8" s="592" customFormat="1">
      <c r="A31" s="345"/>
      <c r="B31" s="593"/>
      <c r="C31" s="584"/>
      <c r="D31" s="584"/>
      <c r="E31" s="2"/>
      <c r="F31" s="584"/>
      <c r="G31" s="585"/>
      <c r="H31" s="585"/>
    </row>
  </sheetData>
  <sheetProtection selectLockedCells="1"/>
  <pageMargins left="0.78740157480314965" right="0.59055118110236227" top="0.86614173228346458" bottom="1.1811023622047245" header="0.31496062992125984" footer="0.51181102362204722"/>
  <pageSetup paperSize="9" scale="92" orientation="portrait" horizontalDpi="300" verticalDpi="300" r:id="rId1"/>
  <headerFooter alignWithMargins="0">
    <oddHeader>&amp;L&amp;8&amp;F</oddHeader>
    <oddFooter>&amp;L&amp;"FuturaTEEMedCon,Običajno"&amp;9PROTIM RŽIŠNIK PERC d.o.o.,  Poslovna cona A 2,  4208 ŠENČUR,  SLOVENIJA
tel.: 04 279 18 00  fax: 04 279 18 25  e-mail:  protim@rzisnik-perc.si  url: www.protim.si&amp;R&amp;"FuturaTEEMedCon,Običajno"&amp;P/&amp;N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38"/>
  <sheetViews>
    <sheetView showZeros="0" tabSelected="1" view="pageBreakPreview" zoomScaleNormal="100" workbookViewId="0">
      <selection activeCell="B9" sqref="B9"/>
    </sheetView>
  </sheetViews>
  <sheetFormatPr defaultColWidth="9.1796875" defaultRowHeight="12.5"/>
  <cols>
    <col min="1" max="1" width="5.81640625" style="123" customWidth="1"/>
    <col min="2" max="2" width="45" style="125" customWidth="1"/>
    <col min="3" max="3" width="6" style="92" customWidth="1"/>
    <col min="4" max="4" width="8.1796875" style="93" customWidth="1"/>
    <col min="5" max="5" width="9.453125" style="605" customWidth="1"/>
    <col min="6" max="6" width="13.26953125" style="95" customWidth="1"/>
    <col min="7" max="8" width="9.1796875" style="54"/>
    <col min="9" max="9" width="10.26953125" style="54" customWidth="1"/>
    <col min="10" max="10" width="11.453125" style="54" customWidth="1"/>
    <col min="11" max="16384" width="9.1796875" style="54"/>
  </cols>
  <sheetData>
    <row r="1" spans="1:15" s="102" customFormat="1" ht="14">
      <c r="A1" s="97" t="s">
        <v>79</v>
      </c>
      <c r="B1" s="98" t="s">
        <v>212</v>
      </c>
      <c r="C1" s="99"/>
      <c r="D1" s="100"/>
      <c r="E1" s="601"/>
      <c r="F1" s="101"/>
    </row>
    <row r="2" spans="1:15" s="102" customFormat="1" ht="12.75" customHeight="1">
      <c r="A2" s="97"/>
      <c r="B2" s="98"/>
      <c r="C2" s="99"/>
      <c r="D2" s="100"/>
      <c r="E2" s="601"/>
      <c r="F2" s="101"/>
      <c r="H2" s="594"/>
      <c r="I2" s="595"/>
      <c r="J2" s="103"/>
      <c r="K2" s="594"/>
      <c r="L2" s="103"/>
      <c r="M2" s="103"/>
      <c r="N2" s="103"/>
      <c r="O2" s="103"/>
    </row>
    <row r="3" spans="1:15" s="110" customFormat="1">
      <c r="A3" s="104" t="s">
        <v>16</v>
      </c>
      <c r="B3" s="105" t="s">
        <v>26</v>
      </c>
      <c r="C3" s="106" t="s">
        <v>17</v>
      </c>
      <c r="D3" s="107" t="s">
        <v>18</v>
      </c>
      <c r="E3" s="602" t="s">
        <v>19</v>
      </c>
      <c r="F3" s="108" t="s">
        <v>27</v>
      </c>
      <c r="H3" s="109"/>
      <c r="I3" s="109"/>
      <c r="J3" s="109"/>
      <c r="K3" s="109"/>
      <c r="L3" s="109"/>
      <c r="M3" s="109"/>
      <c r="N3" s="109"/>
      <c r="O3" s="109"/>
    </row>
    <row r="4" spans="1:15" s="110" customFormat="1">
      <c r="A4" s="111"/>
      <c r="B4" s="112"/>
      <c r="C4" s="113"/>
      <c r="D4" s="114"/>
      <c r="E4" s="603"/>
      <c r="F4" s="115"/>
    </row>
    <row r="5" spans="1:15" ht="63.75" customHeight="1">
      <c r="A5" s="117">
        <f>COUNT($A$1:A4)+1</f>
        <v>1</v>
      </c>
      <c r="B5" s="61" t="s">
        <v>198</v>
      </c>
      <c r="C5" s="119" t="s">
        <v>28</v>
      </c>
      <c r="D5" s="120">
        <v>1</v>
      </c>
      <c r="E5" s="604"/>
      <c r="F5" s="122">
        <f>D5*E5</f>
        <v>0</v>
      </c>
    </row>
    <row r="6" spans="1:15" ht="13">
      <c r="B6" s="124"/>
    </row>
    <row r="7" spans="1:15" ht="52" customHeight="1">
      <c r="A7" s="117">
        <f>COUNT($A$1:A6)+1</f>
        <v>2</v>
      </c>
      <c r="B7" s="164" t="s">
        <v>564</v>
      </c>
      <c r="C7" s="119" t="s">
        <v>28</v>
      </c>
      <c r="D7" s="120">
        <v>1</v>
      </c>
      <c r="E7" s="677">
        <v>6000</v>
      </c>
      <c r="F7" s="678">
        <f>D7*E7</f>
        <v>6000</v>
      </c>
    </row>
    <row r="8" spans="1:15" ht="13">
      <c r="B8" s="124"/>
    </row>
    <row r="9" spans="1:15" ht="87.5">
      <c r="A9" s="117">
        <f>COUNT($A$1:A8)+1</f>
        <v>3</v>
      </c>
      <c r="B9" s="357" t="s">
        <v>218</v>
      </c>
      <c r="C9" s="126" t="s">
        <v>28</v>
      </c>
      <c r="D9" s="202">
        <v>1</v>
      </c>
      <c r="E9" s="606"/>
      <c r="F9" s="141">
        <f>D9*E9</f>
        <v>0</v>
      </c>
    </row>
    <row r="10" spans="1:15">
      <c r="A10" s="117"/>
      <c r="B10" s="357"/>
      <c r="C10" s="126"/>
      <c r="D10" s="202"/>
      <c r="E10" s="606"/>
      <c r="F10" s="141"/>
    </row>
    <row r="11" spans="1:15" ht="125">
      <c r="A11" s="117">
        <f>COUNT($A$1:A10)+1</f>
        <v>4</v>
      </c>
      <c r="B11" s="357" t="s">
        <v>353</v>
      </c>
      <c r="C11" s="126" t="s">
        <v>28</v>
      </c>
      <c r="D11" s="202">
        <v>1</v>
      </c>
      <c r="E11" s="606"/>
      <c r="F11" s="141">
        <f>D11*E11</f>
        <v>0</v>
      </c>
    </row>
    <row r="12" spans="1:15">
      <c r="A12" s="117"/>
      <c r="B12" s="357"/>
      <c r="C12" s="126"/>
      <c r="D12" s="202"/>
      <c r="E12" s="606"/>
      <c r="F12" s="141"/>
    </row>
    <row r="13" spans="1:15" ht="25">
      <c r="A13" s="33">
        <f>COUNT($A$1:A11)+1</f>
        <v>5</v>
      </c>
      <c r="B13" s="34" t="s">
        <v>199</v>
      </c>
      <c r="C13" s="35" t="s">
        <v>200</v>
      </c>
      <c r="D13" s="36">
        <v>65</v>
      </c>
      <c r="E13" s="37">
        <v>60</v>
      </c>
      <c r="F13" s="37">
        <f>D13*E13</f>
        <v>3900</v>
      </c>
    </row>
    <row r="14" spans="1:15">
      <c r="A14" s="33"/>
      <c r="B14" s="34"/>
      <c r="C14" s="35"/>
      <c r="D14" s="36"/>
      <c r="E14" s="607"/>
      <c r="F14" s="37"/>
    </row>
    <row r="15" spans="1:15">
      <c r="A15" s="33">
        <f>COUNT($A$1:A14)+1</f>
        <v>6</v>
      </c>
      <c r="B15" s="34" t="s">
        <v>201</v>
      </c>
      <c r="C15" s="35" t="s">
        <v>200</v>
      </c>
      <c r="D15" s="36">
        <v>50</v>
      </c>
      <c r="E15" s="607"/>
      <c r="F15" s="37">
        <f>D15*E15</f>
        <v>0</v>
      </c>
    </row>
    <row r="16" spans="1:15">
      <c r="A16" s="33"/>
      <c r="B16" s="34"/>
      <c r="C16" s="35"/>
      <c r="D16" s="36"/>
      <c r="E16" s="607"/>
      <c r="F16" s="37"/>
    </row>
    <row r="17" spans="1:11">
      <c r="A17" s="33">
        <f>COUNT($A$1:A16)+1</f>
        <v>7</v>
      </c>
      <c r="B17" s="348" t="s">
        <v>352</v>
      </c>
      <c r="C17" s="35" t="s">
        <v>200</v>
      </c>
      <c r="D17" s="36">
        <v>25</v>
      </c>
      <c r="E17" s="607"/>
      <c r="F17" s="37">
        <f>D17*E17</f>
        <v>0</v>
      </c>
    </row>
    <row r="18" spans="1:11">
      <c r="A18" s="33"/>
      <c r="B18" s="348"/>
      <c r="C18" s="35"/>
      <c r="D18" s="36"/>
      <c r="E18" s="607"/>
      <c r="F18" s="37"/>
    </row>
    <row r="19" spans="1:11">
      <c r="A19" s="33">
        <f>COUNT($A$1:A18)+1</f>
        <v>8</v>
      </c>
      <c r="B19" s="188" t="s">
        <v>351</v>
      </c>
      <c r="C19" s="35" t="s">
        <v>200</v>
      </c>
      <c r="D19" s="36">
        <v>25</v>
      </c>
      <c r="E19" s="607"/>
      <c r="F19" s="37">
        <f>D19*E19</f>
        <v>0</v>
      </c>
    </row>
    <row r="20" spans="1:11">
      <c r="A20" s="33"/>
      <c r="B20" s="188"/>
      <c r="C20" s="35"/>
      <c r="D20" s="36"/>
      <c r="E20" s="607"/>
      <c r="F20" s="37"/>
    </row>
    <row r="21" spans="1:11" ht="25">
      <c r="A21" s="33">
        <f>COUNT($A$1:A20)+1</f>
        <v>9</v>
      </c>
      <c r="B21" s="179" t="s">
        <v>202</v>
      </c>
      <c r="C21" s="35" t="s">
        <v>200</v>
      </c>
      <c r="D21" s="36">
        <v>25</v>
      </c>
      <c r="E21" s="607"/>
      <c r="F21" s="37">
        <f>D21*E21</f>
        <v>0</v>
      </c>
    </row>
    <row r="22" spans="1:11">
      <c r="A22" s="33"/>
      <c r="B22" s="179"/>
      <c r="C22" s="35"/>
      <c r="D22" s="36"/>
      <c r="E22" s="607"/>
      <c r="F22" s="37"/>
    </row>
    <row r="23" spans="1:11">
      <c r="A23" s="33">
        <f>COUNT($A$1:A22)+1</f>
        <v>10</v>
      </c>
      <c r="B23" s="357" t="s">
        <v>203</v>
      </c>
      <c r="C23" s="35" t="s">
        <v>200</v>
      </c>
      <c r="D23" s="36">
        <v>25</v>
      </c>
      <c r="E23" s="607"/>
      <c r="F23" s="37">
        <f>D23*E23</f>
        <v>0</v>
      </c>
    </row>
    <row r="24" spans="1:11">
      <c r="A24" s="33"/>
      <c r="B24" s="357"/>
      <c r="C24" s="35"/>
      <c r="D24" s="36"/>
      <c r="E24" s="607"/>
      <c r="F24" s="37"/>
    </row>
    <row r="25" spans="1:11" s="135" customFormat="1">
      <c r="A25" s="90"/>
      <c r="B25" s="132"/>
      <c r="C25" s="133"/>
      <c r="D25" s="126"/>
      <c r="E25" s="608"/>
      <c r="F25" s="134">
        <f t="shared" ref="F25" si="0">D25*E25</f>
        <v>0</v>
      </c>
      <c r="G25" s="596"/>
      <c r="H25" s="597"/>
      <c r="I25" s="598"/>
      <c r="J25" s="599"/>
      <c r="K25" s="600"/>
    </row>
    <row r="26" spans="1:11" ht="13">
      <c r="A26" s="90"/>
      <c r="B26" s="136"/>
      <c r="C26" s="77"/>
      <c r="D26" s="137"/>
      <c r="E26" s="609" t="s">
        <v>204</v>
      </c>
      <c r="F26" s="138">
        <f>SUM(F5:F24)</f>
        <v>9900</v>
      </c>
    </row>
    <row r="28" spans="1:11" s="127" customFormat="1" ht="13">
      <c r="A28" s="139" t="s">
        <v>21</v>
      </c>
      <c r="B28" s="91" t="s">
        <v>89</v>
      </c>
      <c r="C28" s="92"/>
      <c r="D28" s="140">
        <v>0.1</v>
      </c>
      <c r="E28" s="606"/>
      <c r="F28" s="142">
        <f>F26*D28</f>
        <v>990</v>
      </c>
    </row>
    <row r="29" spans="1:11">
      <c r="A29" s="143"/>
      <c r="B29" s="53"/>
      <c r="C29" s="77"/>
      <c r="D29" s="137"/>
      <c r="E29" s="604"/>
      <c r="F29" s="121"/>
      <c r="J29" s="121"/>
    </row>
    <row r="30" spans="1:11">
      <c r="A30" s="143"/>
      <c r="B30" s="53"/>
      <c r="C30" s="77"/>
      <c r="D30" s="137"/>
      <c r="E30" s="604"/>
      <c r="F30" s="121"/>
      <c r="J30" s="121"/>
    </row>
    <row r="31" spans="1:11" ht="13">
      <c r="A31" s="90"/>
      <c r="B31" s="145" t="s">
        <v>43</v>
      </c>
      <c r="E31" s="608"/>
      <c r="F31" s="146"/>
    </row>
    <row r="32" spans="1:11">
      <c r="A32" s="143" t="s">
        <v>20</v>
      </c>
      <c r="B32" s="53" t="s">
        <v>205</v>
      </c>
      <c r="C32" s="77"/>
      <c r="D32" s="137"/>
      <c r="E32" s="604"/>
      <c r="F32" s="121">
        <f>F26</f>
        <v>9900</v>
      </c>
    </row>
    <row r="33" spans="1:6">
      <c r="A33" s="147" t="s">
        <v>21</v>
      </c>
      <c r="B33" s="148" t="str">
        <f>+B28</f>
        <v xml:space="preserve">DODATNA IN NEPREDVIDENA DELA </v>
      </c>
      <c r="C33" s="149"/>
      <c r="D33" s="150"/>
      <c r="E33" s="610"/>
      <c r="F33" s="151">
        <f>+F28</f>
        <v>990</v>
      </c>
    </row>
    <row r="34" spans="1:6" ht="13">
      <c r="B34" s="152" t="s">
        <v>525</v>
      </c>
      <c r="C34" s="153"/>
      <c r="D34" s="154"/>
      <c r="E34" s="611"/>
      <c r="F34" s="155">
        <f>SUM(F32:F33)</f>
        <v>10890</v>
      </c>
    </row>
    <row r="35" spans="1:6">
      <c r="E35" s="608"/>
      <c r="F35" s="141"/>
    </row>
    <row r="38" spans="1:6" s="127" customFormat="1" ht="13">
      <c r="A38" s="139"/>
      <c r="B38" s="91"/>
      <c r="C38" s="92"/>
      <c r="D38" s="93"/>
      <c r="E38" s="608"/>
      <c r="F38" s="141"/>
    </row>
  </sheetData>
  <sheetProtection selectLockedCells="1"/>
  <pageMargins left="0.78740157480314965" right="0.59055118110236227" top="0.86614173228346458" bottom="1.1811023622047245" header="0.31496062992125984" footer="0.51181102362204722"/>
  <pageSetup paperSize="9" scale="94" orientation="portrait" horizontalDpi="300" verticalDpi="300" r:id="rId1"/>
  <headerFooter alignWithMargins="0">
    <oddHeader>&amp;L&amp;8&amp;F</oddHeader>
    <oddFooter>&amp;L&amp;"FuturaTEEMedCon,Običajno"&amp;9PROTIM RŽIŠNIK PERC d.o.o.,  Poslovna cona A 2,  4208 ŠENČUR,  SLOVENIJA
tel.: 04 279 18 00  fax: 04 279 18 25  e-mail:  protim@rzisnik-perc.si  url: www.protim.si&amp;R&amp;"FuturaTEEMedCon,Običajno"&amp;P/&amp;N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9"/>
  <sheetViews>
    <sheetView showZeros="0" view="pageBreakPreview" zoomScaleNormal="100" workbookViewId="0">
      <selection activeCell="B22" sqref="B22"/>
    </sheetView>
  </sheetViews>
  <sheetFormatPr defaultColWidth="9.1796875" defaultRowHeight="12.5"/>
  <cols>
    <col min="1" max="1" width="6.26953125" style="75" customWidth="1"/>
    <col min="2" max="2" width="75.1796875" style="76" customWidth="1"/>
    <col min="3" max="16384" width="9.1796875" style="62"/>
  </cols>
  <sheetData>
    <row r="1" spans="1:2" s="54" customFormat="1">
      <c r="A1" s="52"/>
      <c r="B1" s="53"/>
    </row>
    <row r="2" spans="1:2" s="54" customFormat="1" ht="15.5">
      <c r="A2" s="52"/>
      <c r="B2" s="55" t="s">
        <v>206</v>
      </c>
    </row>
    <row r="3" spans="1:2" s="54" customFormat="1" ht="15.5">
      <c r="A3" s="52"/>
      <c r="B3" s="55" t="s">
        <v>233</v>
      </c>
    </row>
    <row r="4" spans="1:2" s="54" customFormat="1" ht="15.5">
      <c r="A4" s="52"/>
      <c r="B4" s="55"/>
    </row>
    <row r="5" spans="1:2" s="54" customFormat="1" ht="14">
      <c r="A5" s="52"/>
      <c r="B5" s="56"/>
    </row>
    <row r="6" spans="1:2" s="54" customFormat="1" ht="14">
      <c r="A6" s="52"/>
      <c r="B6" s="57" t="s">
        <v>107</v>
      </c>
    </row>
    <row r="7" spans="1:2" s="54" customFormat="1" ht="15.5">
      <c r="A7" s="52"/>
      <c r="B7" s="55"/>
    </row>
    <row r="8" spans="1:2" s="54" customFormat="1" ht="26.25" customHeight="1">
      <c r="A8" s="58"/>
      <c r="B8" s="59" t="s">
        <v>458</v>
      </c>
    </row>
    <row r="9" spans="1:2" s="54" customFormat="1" ht="12.75" customHeight="1">
      <c r="A9" s="58"/>
      <c r="B9" s="53"/>
    </row>
    <row r="10" spans="1:2" s="54" customFormat="1" ht="25">
      <c r="A10" s="58"/>
      <c r="B10" s="60" t="s">
        <v>459</v>
      </c>
    </row>
    <row r="11" spans="1:2" s="54" customFormat="1" ht="12.75" customHeight="1">
      <c r="A11" s="58"/>
      <c r="B11" s="60"/>
    </row>
    <row r="12" spans="1:2" s="54" customFormat="1" ht="37.5">
      <c r="A12" s="52" t="s">
        <v>48</v>
      </c>
      <c r="B12" s="61" t="s">
        <v>147</v>
      </c>
    </row>
    <row r="13" spans="1:2" ht="25">
      <c r="A13" s="52" t="s">
        <v>49</v>
      </c>
      <c r="B13" s="61" t="s">
        <v>108</v>
      </c>
    </row>
    <row r="14" spans="1:2" ht="25">
      <c r="A14" s="52" t="s">
        <v>50</v>
      </c>
      <c r="B14" s="61" t="s">
        <v>109</v>
      </c>
    </row>
    <row r="15" spans="1:2" s="54" customFormat="1" ht="25">
      <c r="A15" s="52" t="s">
        <v>51</v>
      </c>
      <c r="B15" s="61" t="s">
        <v>110</v>
      </c>
    </row>
    <row r="16" spans="1:2" s="54" customFormat="1" ht="12.75" customHeight="1">
      <c r="A16" s="52" t="s">
        <v>52</v>
      </c>
      <c r="B16" s="61" t="s">
        <v>111</v>
      </c>
    </row>
    <row r="17" spans="1:5" ht="25">
      <c r="A17" s="52" t="s">
        <v>53</v>
      </c>
      <c r="B17" s="61" t="s">
        <v>112</v>
      </c>
    </row>
    <row r="18" spans="1:5" ht="12.75" customHeight="1">
      <c r="A18" s="52" t="s">
        <v>54</v>
      </c>
      <c r="B18" s="61" t="s">
        <v>113</v>
      </c>
    </row>
    <row r="19" spans="1:5" ht="12.75" customHeight="1">
      <c r="A19" s="52" t="s">
        <v>55</v>
      </c>
      <c r="B19" s="61" t="s">
        <v>114</v>
      </c>
    </row>
    <row r="20" spans="1:5" ht="37.5">
      <c r="A20" s="52" t="s">
        <v>56</v>
      </c>
      <c r="B20" s="61" t="s">
        <v>115</v>
      </c>
    </row>
    <row r="21" spans="1:5" ht="25">
      <c r="A21" s="52" t="s">
        <v>77</v>
      </c>
      <c r="B21" s="61" t="s">
        <v>116</v>
      </c>
    </row>
    <row r="22" spans="1:5">
      <c r="A22" s="52" t="s">
        <v>78</v>
      </c>
      <c r="B22" s="61" t="s">
        <v>118</v>
      </c>
    </row>
    <row r="23" spans="1:5" ht="37.5">
      <c r="A23" s="52" t="s">
        <v>79</v>
      </c>
      <c r="B23" s="61" t="s">
        <v>121</v>
      </c>
    </row>
    <row r="24" spans="1:5" ht="25">
      <c r="A24" s="52" t="s">
        <v>80</v>
      </c>
      <c r="B24" s="61" t="s">
        <v>123</v>
      </c>
    </row>
    <row r="25" spans="1:5">
      <c r="A25" s="52" t="s">
        <v>81</v>
      </c>
      <c r="B25" s="61" t="s">
        <v>125</v>
      </c>
    </row>
    <row r="26" spans="1:5" ht="25">
      <c r="A26" s="52" t="s">
        <v>117</v>
      </c>
      <c r="B26" s="61" t="s">
        <v>127</v>
      </c>
    </row>
    <row r="27" spans="1:5" ht="50.5">
      <c r="A27" s="52" t="s">
        <v>119</v>
      </c>
      <c r="B27" s="61" t="s">
        <v>129</v>
      </c>
      <c r="C27" s="63"/>
    </row>
    <row r="28" spans="1:5" ht="37.5">
      <c r="A28" s="52" t="s">
        <v>120</v>
      </c>
      <c r="B28" s="61" t="s">
        <v>131</v>
      </c>
      <c r="C28" s="64"/>
    </row>
    <row r="29" spans="1:5">
      <c r="A29" s="52" t="s">
        <v>122</v>
      </c>
      <c r="B29" s="61" t="s">
        <v>133</v>
      </c>
      <c r="C29" s="65"/>
      <c r="D29" s="66"/>
      <c r="E29" s="67"/>
    </row>
    <row r="30" spans="1:5" ht="50">
      <c r="A30" s="52" t="s">
        <v>124</v>
      </c>
      <c r="B30" s="68" t="s">
        <v>135</v>
      </c>
      <c r="C30" s="65"/>
      <c r="D30" s="66"/>
      <c r="E30" s="67"/>
    </row>
    <row r="31" spans="1:5" ht="50">
      <c r="A31" s="52" t="s">
        <v>126</v>
      </c>
      <c r="B31" s="61" t="s">
        <v>136</v>
      </c>
      <c r="C31" s="69"/>
    </row>
    <row r="32" spans="1:5" s="54" customFormat="1" ht="37.5">
      <c r="A32" s="52" t="s">
        <v>128</v>
      </c>
      <c r="B32" s="61" t="s">
        <v>139</v>
      </c>
    </row>
    <row r="33" spans="1:5" s="48" customFormat="1" ht="25">
      <c r="A33" s="52" t="s">
        <v>130</v>
      </c>
      <c r="B33" s="61" t="s">
        <v>141</v>
      </c>
      <c r="C33" s="70"/>
      <c r="D33" s="71"/>
      <c r="E33" s="71"/>
    </row>
    <row r="34" spans="1:5" s="54" customFormat="1">
      <c r="A34" s="52" t="s">
        <v>132</v>
      </c>
      <c r="B34" s="61" t="s">
        <v>142</v>
      </c>
    </row>
    <row r="35" spans="1:5" s="54" customFormat="1" ht="50">
      <c r="A35" s="52" t="s">
        <v>134</v>
      </c>
      <c r="B35" s="61" t="s">
        <v>143</v>
      </c>
    </row>
    <row r="36" spans="1:5" s="54" customFormat="1" ht="50">
      <c r="A36" s="52" t="s">
        <v>137</v>
      </c>
      <c r="B36" s="61" t="s">
        <v>144</v>
      </c>
    </row>
    <row r="37" spans="1:5" s="54" customFormat="1" ht="87.5">
      <c r="A37" s="52" t="s">
        <v>138</v>
      </c>
      <c r="B37" s="72" t="s">
        <v>145</v>
      </c>
    </row>
    <row r="38" spans="1:5" ht="62.5">
      <c r="A38" s="52" t="s">
        <v>140</v>
      </c>
      <c r="B38" s="73" t="s">
        <v>146</v>
      </c>
    </row>
    <row r="39" spans="1:5" ht="25">
      <c r="A39" s="52" t="s">
        <v>457</v>
      </c>
      <c r="B39" s="74" t="s">
        <v>300</v>
      </c>
    </row>
  </sheetData>
  <sheetProtection algorithmName="SHA-512" hashValue="aYIBMeHgWfilSUz5NhXi3xe1sbKfjQEwJzbDifz9R1tbMq8n/WEF2JwIKdpUzwyQ8CzPixefOzo7ZHAfZ/TwmA==" saltValue="n0Z28Yi8PbBZcKZhkK1RtQ==" spinCount="100000" sheet="1" objects="1" scenarios="1" selectLockedCells="1"/>
  <pageMargins left="0.78740157480314965" right="0.59055118110236227" top="0.86614173228346458" bottom="1.1811023622047245" header="0.31496062992125984" footer="0.51181102362204722"/>
  <pageSetup paperSize="9" orientation="portrait" r:id="rId1"/>
  <headerFooter alignWithMargins="0">
    <oddHeader>&amp;L&amp;8&amp;F</oddHeader>
    <oddFooter>&amp;L&amp;"FuturaTEEMedCon,Običajno"&amp;9PROTIM RŽIŠNIK PERC d.o.o.,  Poslovna cona A 2,  4208 ŠENČUR,  SLOVENIJA
tel.: 04 279 18 00  fax: 04 279 18 25  e-mail:  protim@rzisnik-perc.si  url: www.protim.si&amp;R&amp;"FuturaTEEMedCon,Običajno"&amp;P/&amp;N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2"/>
  <dimension ref="A1:F30"/>
  <sheetViews>
    <sheetView showZeros="0" view="pageBreakPreview" zoomScaleNormal="100" workbookViewId="0">
      <selection sqref="A1:XFD1048576"/>
    </sheetView>
  </sheetViews>
  <sheetFormatPr defaultColWidth="9.1796875" defaultRowHeight="12.5"/>
  <cols>
    <col min="1" max="1" width="6.26953125" style="77" customWidth="1"/>
    <col min="2" max="2" width="47.7265625" style="53" customWidth="1"/>
    <col min="3" max="3" width="21.81640625" style="78" customWidth="1"/>
    <col min="4" max="16384" width="9.1796875" style="54"/>
  </cols>
  <sheetData>
    <row r="1" spans="1:3" ht="15.5">
      <c r="B1" s="55" t="s">
        <v>206</v>
      </c>
    </row>
    <row r="2" spans="1:3" ht="15.5">
      <c r="B2" s="55" t="s">
        <v>233</v>
      </c>
    </row>
    <row r="3" spans="1:3" ht="15.5">
      <c r="B3" s="55"/>
    </row>
    <row r="4" spans="1:3" ht="14">
      <c r="B4" s="56"/>
    </row>
    <row r="5" spans="1:3" ht="14">
      <c r="B5" s="56"/>
    </row>
    <row r="6" spans="1:3" ht="14">
      <c r="A6" s="79" t="s">
        <v>20</v>
      </c>
      <c r="B6" s="57" t="s">
        <v>24</v>
      </c>
      <c r="C6" s="80"/>
    </row>
    <row r="7" spans="1:3" ht="15.5">
      <c r="B7" s="55"/>
      <c r="C7" s="81"/>
    </row>
    <row r="8" spans="1:3" ht="12.75" customHeight="1">
      <c r="A8" s="82" t="str">
        <f>PREDDELA!A1</f>
        <v>1.</v>
      </c>
      <c r="B8" s="53" t="s">
        <v>14</v>
      </c>
      <c r="C8" s="78">
        <f>+PREDDELA!F25</f>
        <v>0</v>
      </c>
    </row>
    <row r="9" spans="1:3" ht="12.75" customHeight="1">
      <c r="A9" s="82" t="str">
        <f>'CESTA A_B'!A1</f>
        <v>2.</v>
      </c>
      <c r="B9" s="53" t="str">
        <f>'CESTA A_B'!B1</f>
        <v>CESTI A IN B</v>
      </c>
      <c r="C9" s="78">
        <f>'CESTA A_B'!F76</f>
        <v>0</v>
      </c>
    </row>
    <row r="10" spans="1:3" ht="12.75" customHeight="1">
      <c r="A10" s="82" t="str">
        <f>'CESTA_C1-C21'!A1</f>
        <v>3.</v>
      </c>
      <c r="B10" s="53" t="str">
        <f>'CESTA_C1-C21'!B1</f>
        <v>CESTA C1-C21</v>
      </c>
      <c r="C10" s="78">
        <f>'CESTA_C1-C21'!F136</f>
        <v>0</v>
      </c>
    </row>
    <row r="11" spans="1:3" ht="12.75" customHeight="1">
      <c r="A11" s="82" t="str">
        <f>METEORNA!A1</f>
        <v>4.</v>
      </c>
      <c r="B11" s="53" t="s">
        <v>100</v>
      </c>
      <c r="C11" s="78">
        <f>+METEORNA!F110</f>
        <v>0</v>
      </c>
    </row>
    <row r="12" spans="1:3" ht="12.75" customHeight="1">
      <c r="A12" s="82" t="str">
        <f>FEKALNA!A1</f>
        <v>5.</v>
      </c>
      <c r="B12" s="53" t="s">
        <v>101</v>
      </c>
      <c r="C12" s="78">
        <f>+FEKALNA!F277</f>
        <v>0</v>
      </c>
    </row>
    <row r="13" spans="1:3" ht="12.75" customHeight="1">
      <c r="A13" s="83" t="str">
        <f>VODOVOD!A1</f>
        <v>6.</v>
      </c>
      <c r="B13" s="53" t="s">
        <v>334</v>
      </c>
      <c r="C13" s="78">
        <f>+VODOVOD!F119</f>
        <v>0</v>
      </c>
    </row>
    <row r="14" spans="1:3" ht="12.75" customHeight="1">
      <c r="A14" s="82" t="str">
        <f>'VODOVOD (2)'!A1</f>
        <v>7.</v>
      </c>
      <c r="B14" s="53" t="s">
        <v>302</v>
      </c>
      <c r="C14" s="78">
        <f>'VODOVOD (2)'!$F$89</f>
        <v>0</v>
      </c>
    </row>
    <row r="15" spans="1:3" ht="12.75" customHeight="1">
      <c r="A15" s="84" t="str">
        <f>'JR-GRAD.DELA'!A1</f>
        <v>8.</v>
      </c>
      <c r="B15" s="53" t="s">
        <v>522</v>
      </c>
      <c r="C15" s="78">
        <f>'JR-GRAD.DELA'!F30</f>
        <v>0</v>
      </c>
    </row>
    <row r="16" spans="1:3" ht="12.75" customHeight="1">
      <c r="A16" s="84" t="str">
        <f>'JR - MONT.DELA'!A1</f>
        <v>9.</v>
      </c>
      <c r="B16" s="53" t="s">
        <v>523</v>
      </c>
      <c r="C16" s="78">
        <f>'JR - MONT.DELA'!$F$68</f>
        <v>0</v>
      </c>
    </row>
    <row r="17" spans="1:6" s="62" customFormat="1" ht="12.75" customHeight="1">
      <c r="A17" s="82" t="str">
        <f>'SN+NN'!A1</f>
        <v>10.</v>
      </c>
      <c r="B17" s="53" t="s">
        <v>196</v>
      </c>
      <c r="C17" s="78">
        <f>'SN+NN'!F57</f>
        <v>0</v>
      </c>
    </row>
    <row r="18" spans="1:6" ht="12.75" customHeight="1">
      <c r="A18" s="84" t="str">
        <f>'TK-GRAD.DELA'!A1</f>
        <v>11.</v>
      </c>
      <c r="B18" s="53" t="s">
        <v>373</v>
      </c>
      <c r="C18" s="78">
        <f>'TK-GRAD.DELA'!$F$30</f>
        <v>0</v>
      </c>
    </row>
    <row r="19" spans="1:6" ht="12.75" customHeight="1">
      <c r="A19" s="82" t="str">
        <f>'RAZNA DELA'!A1</f>
        <v>12.</v>
      </c>
      <c r="B19" s="85" t="s">
        <v>205</v>
      </c>
      <c r="C19" s="86">
        <f>'RAZNA DELA'!F34</f>
        <v>10890</v>
      </c>
    </row>
    <row r="20" spans="1:6" ht="14">
      <c r="B20" s="57" t="s">
        <v>25</v>
      </c>
      <c r="C20" s="87">
        <f>SUM(C8:C19)</f>
        <v>10890</v>
      </c>
    </row>
    <row r="24" spans="1:6" ht="13">
      <c r="B24" s="53" t="s">
        <v>85</v>
      </c>
      <c r="C24" s="77"/>
      <c r="D24" s="88"/>
    </row>
    <row r="25" spans="1:6">
      <c r="C25" s="77"/>
      <c r="D25" s="89"/>
    </row>
    <row r="26" spans="1:6">
      <c r="C26" s="77"/>
      <c r="D26" s="89"/>
    </row>
    <row r="27" spans="1:6" ht="13">
      <c r="A27" s="90"/>
      <c r="B27" s="91" t="s">
        <v>11</v>
      </c>
      <c r="C27" s="92"/>
      <c r="D27" s="93"/>
      <c r="E27" s="94"/>
      <c r="F27" s="95"/>
    </row>
    <row r="28" spans="1:6" ht="25.5" customHeight="1">
      <c r="B28" s="673" t="s">
        <v>99</v>
      </c>
      <c r="C28" s="674"/>
      <c r="D28" s="78"/>
    </row>
    <row r="29" spans="1:6" ht="27" customHeight="1">
      <c r="B29" s="675" t="s">
        <v>88</v>
      </c>
      <c r="C29" s="675"/>
    </row>
    <row r="30" spans="1:6" s="48" customFormat="1" ht="13">
      <c r="A30" s="96"/>
      <c r="B30" s="676" t="s">
        <v>98</v>
      </c>
      <c r="C30" s="674"/>
      <c r="D30" s="70"/>
      <c r="E30" s="71"/>
      <c r="F30" s="71"/>
    </row>
  </sheetData>
  <sheetProtection selectLockedCells="1"/>
  <mergeCells count="3">
    <mergeCell ref="B28:C28"/>
    <mergeCell ref="B29:C29"/>
    <mergeCell ref="B30:C30"/>
  </mergeCells>
  <phoneticPr fontId="0" type="noConversion"/>
  <pageMargins left="0.78740157480314965" right="0.59055118110236227" top="0.86614173228346458" bottom="1.1811023622047245" header="0.31496062992125984" footer="0.51181102362204722"/>
  <pageSetup paperSize="9" orientation="portrait" horizontalDpi="300" verticalDpi="300" r:id="rId1"/>
  <headerFooter alignWithMargins="0">
    <oddHeader>&amp;L&amp;8&amp;F</oddHeader>
    <oddFooter>&amp;L&amp;"FuturaTEEMedCon,Običajno"&amp;9PROTIM RŽIŠNIK PERC d.o.o.,  Poslovna cona A 2,  4208 ŠENČUR,  SLOVENIJA
tel.: 04 279 18 00  fax: 04 279 18 25  e-mail:  protim@rzisnik-perc.si  url: www.protim.si&amp;R&amp;"FuturaTEEMedCon,Običajno"&amp;P/&amp;N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3"/>
  <dimension ref="A1:H29"/>
  <sheetViews>
    <sheetView showZeros="0" view="pageBreakPreview" topLeftCell="A4" zoomScaleNormal="100" workbookViewId="0">
      <selection activeCell="E4" sqref="E1:E1048576"/>
    </sheetView>
  </sheetViews>
  <sheetFormatPr defaultColWidth="9.1796875" defaultRowHeight="12.5"/>
  <cols>
    <col min="1" max="1" width="5.81640625" style="123" customWidth="1"/>
    <col min="2" max="2" width="45" style="125" customWidth="1"/>
    <col min="3" max="3" width="6" style="92" bestFit="1" customWidth="1"/>
    <col min="4" max="4" width="8.1796875" style="93" customWidth="1"/>
    <col min="5" max="5" width="9.453125" style="605" customWidth="1"/>
    <col min="6" max="6" width="13.26953125" style="95" customWidth="1"/>
    <col min="7" max="16384" width="9.1796875" style="54"/>
  </cols>
  <sheetData>
    <row r="1" spans="1:8" s="102" customFormat="1" ht="14">
      <c r="A1" s="97" t="s">
        <v>48</v>
      </c>
      <c r="B1" s="98" t="s">
        <v>159</v>
      </c>
      <c r="C1" s="99"/>
      <c r="D1" s="100"/>
      <c r="E1" s="601"/>
      <c r="F1" s="101"/>
    </row>
    <row r="2" spans="1:8" s="102" customFormat="1" ht="12.75" customHeight="1">
      <c r="A2" s="97"/>
      <c r="B2" s="98"/>
      <c r="C2" s="99"/>
      <c r="D2" s="100"/>
      <c r="E2" s="601"/>
      <c r="F2" s="101"/>
      <c r="G2" s="103"/>
      <c r="H2" s="103"/>
    </row>
    <row r="3" spans="1:8" s="110" customFormat="1">
      <c r="A3" s="104" t="s">
        <v>16</v>
      </c>
      <c r="B3" s="105" t="s">
        <v>26</v>
      </c>
      <c r="C3" s="106" t="s">
        <v>17</v>
      </c>
      <c r="D3" s="107" t="s">
        <v>18</v>
      </c>
      <c r="E3" s="602" t="s">
        <v>19</v>
      </c>
      <c r="F3" s="108" t="s">
        <v>27</v>
      </c>
      <c r="G3" s="109"/>
      <c r="H3" s="109"/>
    </row>
    <row r="4" spans="1:8" s="110" customFormat="1">
      <c r="A4" s="111"/>
      <c r="B4" s="112"/>
      <c r="C4" s="113"/>
      <c r="D4" s="114"/>
      <c r="E4" s="603"/>
      <c r="F4" s="115"/>
    </row>
    <row r="5" spans="1:8" ht="13">
      <c r="A5" s="116" t="s">
        <v>20</v>
      </c>
      <c r="B5" s="91" t="s">
        <v>14</v>
      </c>
    </row>
    <row r="6" spans="1:8" ht="13">
      <c r="A6" s="116"/>
      <c r="B6" s="91"/>
    </row>
    <row r="7" spans="1:8" ht="129" customHeight="1">
      <c r="A7" s="117">
        <f>COUNT($A$1:A5)+1</f>
        <v>1</v>
      </c>
      <c r="B7" s="118" t="s">
        <v>213</v>
      </c>
      <c r="C7" s="119" t="s">
        <v>28</v>
      </c>
      <c r="D7" s="120">
        <v>1</v>
      </c>
      <c r="E7" s="604"/>
      <c r="F7" s="122">
        <f>D7*E7</f>
        <v>0</v>
      </c>
    </row>
    <row r="8" spans="1:8" ht="13">
      <c r="A8" s="116"/>
      <c r="B8" s="91"/>
    </row>
    <row r="9" spans="1:8" ht="50">
      <c r="A9" s="117">
        <f>COUNT($A$3:A7)+1</f>
        <v>2</v>
      </c>
      <c r="B9" s="118" t="s">
        <v>148</v>
      </c>
      <c r="C9" s="119" t="s">
        <v>28</v>
      </c>
      <c r="D9" s="120">
        <v>1</v>
      </c>
      <c r="E9" s="604"/>
      <c r="F9" s="122">
        <f>D9*E9</f>
        <v>0</v>
      </c>
    </row>
    <row r="10" spans="1:8" ht="13">
      <c r="B10" s="124"/>
    </row>
    <row r="11" spans="1:8" s="127" customFormat="1" ht="50">
      <c r="A11" s="117">
        <f>COUNT($A$1:A9)+1</f>
        <v>3</v>
      </c>
      <c r="B11" s="125" t="s">
        <v>57</v>
      </c>
      <c r="C11" s="92" t="s">
        <v>46</v>
      </c>
      <c r="D11" s="126">
        <v>1130</v>
      </c>
      <c r="E11" s="605"/>
      <c r="F11" s="95">
        <f>D11*E11</f>
        <v>0</v>
      </c>
    </row>
    <row r="12" spans="1:8" s="127" customFormat="1">
      <c r="A12" s="117"/>
      <c r="B12" s="125"/>
      <c r="C12" s="92"/>
      <c r="D12" s="126"/>
      <c r="E12" s="605"/>
      <c r="F12" s="95"/>
    </row>
    <row r="13" spans="1:8" s="127" customFormat="1" ht="50">
      <c r="A13" s="117">
        <f>COUNT($A$1:A12)+1</f>
        <v>4</v>
      </c>
      <c r="B13" s="125" t="s">
        <v>149</v>
      </c>
      <c r="C13" s="92" t="s">
        <v>12</v>
      </c>
      <c r="D13" s="128">
        <v>20</v>
      </c>
      <c r="E13" s="612"/>
      <c r="F13" s="95">
        <f t="shared" ref="F13" si="0">D13*E13</f>
        <v>0</v>
      </c>
    </row>
    <row r="14" spans="1:8" s="127" customFormat="1" ht="12.75" customHeight="1">
      <c r="A14" s="117"/>
      <c r="B14" s="125"/>
      <c r="C14" s="92"/>
      <c r="D14" s="126"/>
      <c r="E14" s="605"/>
      <c r="F14" s="95">
        <f t="shared" ref="F14:F15" si="1">D14*E14</f>
        <v>0</v>
      </c>
    </row>
    <row r="15" spans="1:8" ht="47.25" customHeight="1">
      <c r="A15" s="117">
        <f>COUNT($A$1:A14)+1</f>
        <v>5</v>
      </c>
      <c r="B15" s="125" t="s">
        <v>430</v>
      </c>
      <c r="C15" s="129" t="s">
        <v>45</v>
      </c>
      <c r="D15" s="126">
        <v>857</v>
      </c>
      <c r="E15" s="608"/>
      <c r="F15" s="95">
        <f t="shared" si="1"/>
        <v>0</v>
      </c>
      <c r="G15" s="131"/>
      <c r="H15" s="110"/>
    </row>
    <row r="16" spans="1:8" s="135" customFormat="1">
      <c r="A16" s="90"/>
      <c r="B16" s="132"/>
      <c r="C16" s="133"/>
      <c r="D16" s="126"/>
      <c r="E16" s="608"/>
      <c r="F16" s="134">
        <f t="shared" ref="F16" si="2">D16*E16</f>
        <v>0</v>
      </c>
    </row>
    <row r="17" spans="1:6" ht="13">
      <c r="A17" s="90"/>
      <c r="B17" s="136"/>
      <c r="C17" s="77"/>
      <c r="D17" s="137"/>
      <c r="E17" s="609" t="s">
        <v>44</v>
      </c>
      <c r="F17" s="138">
        <f>SUM(F7:F15)</f>
        <v>0</v>
      </c>
    </row>
    <row r="19" spans="1:6" s="127" customFormat="1" ht="13">
      <c r="A19" s="139" t="s">
        <v>21</v>
      </c>
      <c r="B19" s="91" t="s">
        <v>89</v>
      </c>
      <c r="C19" s="92"/>
      <c r="D19" s="140">
        <v>0.1</v>
      </c>
      <c r="E19" s="606"/>
      <c r="F19" s="142">
        <f>F17*D19</f>
        <v>0</v>
      </c>
    </row>
    <row r="20" spans="1:6">
      <c r="A20" s="143"/>
      <c r="B20" s="53"/>
      <c r="C20" s="77"/>
      <c r="D20" s="137"/>
      <c r="E20" s="604"/>
      <c r="F20" s="121"/>
    </row>
    <row r="21" spans="1:6">
      <c r="A21" s="143"/>
      <c r="B21" s="53"/>
      <c r="C21" s="77"/>
      <c r="D21" s="144"/>
      <c r="E21" s="604"/>
      <c r="F21" s="121"/>
    </row>
    <row r="22" spans="1:6" ht="13">
      <c r="A22" s="90"/>
      <c r="B22" s="145" t="s">
        <v>43</v>
      </c>
      <c r="E22" s="608"/>
      <c r="F22" s="146"/>
    </row>
    <row r="23" spans="1:6">
      <c r="A23" s="110" t="str">
        <f>+A5</f>
        <v>I.</v>
      </c>
      <c r="B23" s="53" t="str">
        <f>+B5</f>
        <v>PREDDELA</v>
      </c>
      <c r="C23" s="77"/>
      <c r="D23" s="137"/>
      <c r="E23" s="604"/>
      <c r="F23" s="121">
        <f>F17</f>
        <v>0</v>
      </c>
    </row>
    <row r="24" spans="1:6">
      <c r="A24" s="147" t="str">
        <f>+A19</f>
        <v>II.</v>
      </c>
      <c r="B24" s="148" t="str">
        <f>+B19</f>
        <v xml:space="preserve">DODATNA IN NEPREDVIDENA DELA </v>
      </c>
      <c r="C24" s="149"/>
      <c r="D24" s="150"/>
      <c r="E24" s="610"/>
      <c r="F24" s="151">
        <f>+F19</f>
        <v>0</v>
      </c>
    </row>
    <row r="25" spans="1:6" ht="13">
      <c r="B25" s="152" t="s">
        <v>160</v>
      </c>
      <c r="C25" s="153"/>
      <c r="D25" s="154"/>
      <c r="E25" s="611"/>
      <c r="F25" s="155">
        <f>SUM(F23:F24)</f>
        <v>0</v>
      </c>
    </row>
    <row r="26" spans="1:6">
      <c r="E26" s="608"/>
      <c r="F26" s="141"/>
    </row>
    <row r="29" spans="1:6" s="127" customFormat="1" ht="13">
      <c r="A29" s="139"/>
      <c r="B29" s="91"/>
      <c r="C29" s="92"/>
      <c r="D29" s="93"/>
      <c r="E29" s="608"/>
      <c r="F29" s="141"/>
    </row>
  </sheetData>
  <sheetProtection selectLockedCells="1"/>
  <phoneticPr fontId="18" type="noConversion"/>
  <pageMargins left="0.78740157480314965" right="0.59055118110236227" top="0.86614173228346458" bottom="1.1811023622047245" header="0.31496062992125984" footer="0.51181102362204722"/>
  <pageSetup paperSize="9" orientation="portrait" horizontalDpi="300" verticalDpi="300" r:id="rId1"/>
  <headerFooter alignWithMargins="0">
    <oddHeader>&amp;L&amp;8&amp;F</oddHeader>
    <oddFooter>&amp;L&amp;"FuturaTEEMedCon,Običajno"&amp;9PROTIM RŽIŠNIK PERC d.o.o.,  Poslovna cona A 2,  4208 ŠENČUR,  SLOVENIJA
tel.: 04 279 18 00  fax: 04 279 18 25  e-mail:  protim@rzisnik-perc.si  url: www.protim.si&amp;R&amp;"FuturaTEEMedCon,Običajno"&amp;P/&amp;N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77"/>
  <sheetViews>
    <sheetView showZeros="0" view="pageBreakPreview" zoomScaleNormal="100" workbookViewId="0">
      <selection activeCell="E1" sqref="E1:E1048576"/>
    </sheetView>
  </sheetViews>
  <sheetFormatPr defaultColWidth="9.1796875" defaultRowHeight="12.5"/>
  <cols>
    <col min="1" max="1" width="5.81640625" style="123" customWidth="1"/>
    <col min="2" max="2" width="45" style="125" customWidth="1"/>
    <col min="3" max="3" width="6" style="92" bestFit="1" customWidth="1"/>
    <col min="4" max="4" width="8.1796875" style="65" customWidth="1"/>
    <col min="5" max="5" width="9.453125" style="608" customWidth="1"/>
    <col min="6" max="6" width="13.26953125" style="141" customWidth="1"/>
    <col min="7" max="7" width="9.7265625" style="161" bestFit="1" customWidth="1"/>
    <col min="8" max="8" width="11.54296875" style="54" customWidth="1"/>
    <col min="9" max="16384" width="9.1796875" style="54"/>
  </cols>
  <sheetData>
    <row r="1" spans="1:7" s="102" customFormat="1" ht="14">
      <c r="A1" s="97" t="s">
        <v>49</v>
      </c>
      <c r="B1" s="98" t="s">
        <v>442</v>
      </c>
      <c r="C1" s="99"/>
      <c r="D1" s="100"/>
      <c r="E1" s="613"/>
      <c r="F1" s="156"/>
      <c r="G1" s="157"/>
    </row>
    <row r="2" spans="1:7" s="102" customFormat="1" ht="12.75" customHeight="1">
      <c r="A2" s="97"/>
      <c r="B2" s="98"/>
      <c r="C2" s="99"/>
      <c r="D2" s="100"/>
      <c r="E2" s="613"/>
      <c r="F2" s="156"/>
      <c r="G2" s="157"/>
    </row>
    <row r="3" spans="1:7" s="110" customFormat="1">
      <c r="A3" s="104" t="s">
        <v>16</v>
      </c>
      <c r="B3" s="105" t="s">
        <v>26</v>
      </c>
      <c r="C3" s="106" t="s">
        <v>17</v>
      </c>
      <c r="D3" s="107" t="s">
        <v>18</v>
      </c>
      <c r="E3" s="614" t="s">
        <v>19</v>
      </c>
      <c r="F3" s="158" t="s">
        <v>27</v>
      </c>
      <c r="G3" s="159"/>
    </row>
    <row r="4" spans="1:7" s="110" customFormat="1">
      <c r="A4" s="111"/>
      <c r="B4" s="112"/>
      <c r="C4" s="113"/>
      <c r="D4" s="114"/>
      <c r="E4" s="615"/>
      <c r="F4" s="160"/>
      <c r="G4" s="159"/>
    </row>
    <row r="5" spans="1:7" ht="13">
      <c r="A5" s="116" t="s">
        <v>20</v>
      </c>
      <c r="B5" s="91" t="s">
        <v>31</v>
      </c>
      <c r="D5" s="93"/>
    </row>
    <row r="6" spans="1:7" ht="13">
      <c r="A6" s="116"/>
      <c r="B6" s="91"/>
      <c r="D6" s="93"/>
    </row>
    <row r="7" spans="1:7" ht="14.5">
      <c r="A7" s="90">
        <f>COUNT($A$1:A6)+1</f>
        <v>1</v>
      </c>
      <c r="B7" s="125" t="s">
        <v>58</v>
      </c>
      <c r="C7" s="92" t="s">
        <v>47</v>
      </c>
      <c r="D7" s="93">
        <v>431</v>
      </c>
      <c r="F7" s="141">
        <f>D7*E7</f>
        <v>0</v>
      </c>
    </row>
    <row r="8" spans="1:7" ht="13">
      <c r="A8" s="90"/>
      <c r="B8" s="124"/>
      <c r="D8" s="93"/>
    </row>
    <row r="9" spans="1:7" ht="25">
      <c r="A9" s="90">
        <f>COUNT($A$1:A8)+1</f>
        <v>2</v>
      </c>
      <c r="B9" s="125" t="s">
        <v>32</v>
      </c>
      <c r="C9" s="92" t="s">
        <v>12</v>
      </c>
      <c r="D9" s="93">
        <v>25</v>
      </c>
      <c r="F9" s="141">
        <f>D9*E9</f>
        <v>0</v>
      </c>
    </row>
    <row r="10" spans="1:7">
      <c r="A10" s="90"/>
      <c r="D10" s="93"/>
    </row>
    <row r="11" spans="1:7" ht="13">
      <c r="A11" s="90"/>
      <c r="B11" s="136"/>
      <c r="C11" s="77"/>
      <c r="D11" s="137"/>
      <c r="E11" s="616" t="s">
        <v>33</v>
      </c>
      <c r="F11" s="155">
        <f>SUM(F6:F10)</f>
        <v>0</v>
      </c>
    </row>
    <row r="12" spans="1:7" ht="13">
      <c r="A12" s="90"/>
      <c r="B12" s="136"/>
      <c r="C12" s="77"/>
      <c r="D12" s="137"/>
      <c r="E12" s="616"/>
      <c r="F12" s="163"/>
    </row>
    <row r="13" spans="1:7" ht="13">
      <c r="A13" s="116" t="s">
        <v>21</v>
      </c>
      <c r="B13" s="91" t="s">
        <v>15</v>
      </c>
      <c r="C13" s="129"/>
      <c r="D13" s="93"/>
    </row>
    <row r="14" spans="1:7" ht="13">
      <c r="A14" s="116"/>
      <c r="B14" s="124"/>
      <c r="C14" s="129"/>
      <c r="D14" s="93"/>
    </row>
    <row r="15" spans="1:7" ht="62.5">
      <c r="A15" s="90">
        <f>COUNT($A$1:A14)+1</f>
        <v>3</v>
      </c>
      <c r="B15" s="164" t="s">
        <v>301</v>
      </c>
      <c r="C15" s="129" t="s">
        <v>45</v>
      </c>
      <c r="D15" s="121">
        <v>3010</v>
      </c>
      <c r="F15" s="141">
        <f>D15*E15</f>
        <v>0</v>
      </c>
      <c r="G15" s="165"/>
    </row>
    <row r="16" spans="1:7">
      <c r="A16" s="90"/>
      <c r="B16" s="164"/>
      <c r="C16" s="77"/>
      <c r="D16" s="121"/>
      <c r="E16" s="11"/>
      <c r="F16" s="167"/>
    </row>
    <row r="17" spans="1:7" ht="51" customHeight="1">
      <c r="A17" s="90">
        <f>COUNT($A$1:A16)+1</f>
        <v>4</v>
      </c>
      <c r="B17" s="125" t="s">
        <v>427</v>
      </c>
      <c r="C17" s="129" t="s">
        <v>45</v>
      </c>
      <c r="D17" s="137">
        <v>115</v>
      </c>
      <c r="F17" s="141">
        <f>D17*E17</f>
        <v>0</v>
      </c>
    </row>
    <row r="18" spans="1:7">
      <c r="A18" s="90"/>
      <c r="C18" s="129"/>
      <c r="D18" s="137"/>
    </row>
    <row r="19" spans="1:7" ht="62.5">
      <c r="A19" s="90">
        <f>COUNT($A$1:A18)+1</f>
        <v>5</v>
      </c>
      <c r="B19" s="125" t="s">
        <v>438</v>
      </c>
      <c r="C19" s="129" t="s">
        <v>45</v>
      </c>
      <c r="D19" s="137">
        <v>58</v>
      </c>
      <c r="F19" s="141">
        <f>D19*E19</f>
        <v>0</v>
      </c>
    </row>
    <row r="20" spans="1:7">
      <c r="A20" s="90"/>
      <c r="C20" s="129"/>
      <c r="D20" s="137"/>
    </row>
    <row r="21" spans="1:7" ht="50">
      <c r="A21" s="168">
        <f>COUNT($A$5:A20)+1</f>
        <v>6</v>
      </c>
      <c r="B21" s="125" t="s">
        <v>437</v>
      </c>
      <c r="C21" s="129" t="s">
        <v>46</v>
      </c>
      <c r="D21" s="93">
        <v>230</v>
      </c>
      <c r="F21" s="141">
        <f>D21*E21</f>
        <v>0</v>
      </c>
    </row>
    <row r="22" spans="1:7">
      <c r="A22" s="90"/>
      <c r="C22" s="129"/>
      <c r="D22" s="93"/>
    </row>
    <row r="23" spans="1:7" ht="13">
      <c r="A23" s="90"/>
      <c r="C23" s="129"/>
      <c r="D23" s="93"/>
      <c r="E23" s="616" t="s">
        <v>13</v>
      </c>
      <c r="F23" s="155">
        <f>SUM(F15:F21)</f>
        <v>0</v>
      </c>
    </row>
    <row r="24" spans="1:7" ht="13">
      <c r="A24" s="90"/>
      <c r="C24" s="129"/>
      <c r="D24" s="93"/>
      <c r="F24" s="146"/>
    </row>
    <row r="25" spans="1:7" ht="13">
      <c r="A25" s="116" t="s">
        <v>22</v>
      </c>
      <c r="B25" s="91" t="s">
        <v>59</v>
      </c>
      <c r="C25" s="129"/>
      <c r="D25" s="93"/>
    </row>
    <row r="26" spans="1:7">
      <c r="A26" s="90"/>
      <c r="C26" s="129"/>
      <c r="D26" s="93"/>
    </row>
    <row r="27" spans="1:7" ht="25">
      <c r="A27" s="90">
        <f>COUNT($A$1:A26)+1</f>
        <v>7</v>
      </c>
      <c r="B27" s="125" t="s">
        <v>167</v>
      </c>
      <c r="C27" s="129" t="s">
        <v>46</v>
      </c>
      <c r="D27" s="93">
        <v>3709</v>
      </c>
      <c r="F27" s="141">
        <f>D27*E27</f>
        <v>0</v>
      </c>
    </row>
    <row r="28" spans="1:7">
      <c r="A28" s="90"/>
      <c r="C28" s="129"/>
      <c r="D28" s="93"/>
    </row>
    <row r="29" spans="1:7" ht="50">
      <c r="A29" s="90">
        <f>COUNT($A$1:A28)+1</f>
        <v>8</v>
      </c>
      <c r="B29" s="125" t="s">
        <v>460</v>
      </c>
      <c r="C29" s="129" t="s">
        <v>46</v>
      </c>
      <c r="D29" s="93">
        <v>1060</v>
      </c>
      <c r="F29" s="141">
        <f>D29*E29</f>
        <v>0</v>
      </c>
    </row>
    <row r="30" spans="1:7">
      <c r="A30" s="90"/>
      <c r="C30" s="129"/>
      <c r="D30" s="93"/>
    </row>
    <row r="31" spans="1:7" s="172" customFormat="1" ht="56.25" customHeight="1">
      <c r="A31" s="90">
        <f>COUNT($A$1:A30)+1</f>
        <v>9</v>
      </c>
      <c r="B31" s="169" t="s">
        <v>359</v>
      </c>
      <c r="C31" s="126" t="s">
        <v>71</v>
      </c>
      <c r="D31" s="126">
        <v>1670</v>
      </c>
      <c r="E31" s="617"/>
      <c r="F31" s="141">
        <f t="shared" ref="F31:F47" si="0">D31*E31</f>
        <v>0</v>
      </c>
      <c r="G31" s="171"/>
    </row>
    <row r="32" spans="1:7" s="172" customFormat="1">
      <c r="A32" s="90"/>
      <c r="B32" s="169"/>
      <c r="C32" s="126"/>
      <c r="D32" s="126"/>
      <c r="E32" s="617"/>
      <c r="F32" s="141">
        <f t="shared" si="0"/>
        <v>0</v>
      </c>
      <c r="G32" s="171"/>
    </row>
    <row r="33" spans="1:10" s="127" customFormat="1" ht="50">
      <c r="A33" s="90">
        <f>COUNT($A$1:A32)+1</f>
        <v>10</v>
      </c>
      <c r="B33" s="125" t="s">
        <v>358</v>
      </c>
      <c r="C33" s="129" t="s">
        <v>71</v>
      </c>
      <c r="D33" s="93">
        <v>680</v>
      </c>
      <c r="E33" s="608"/>
      <c r="F33" s="141">
        <f t="shared" si="0"/>
        <v>0</v>
      </c>
      <c r="G33" s="161"/>
    </row>
    <row r="34" spans="1:10">
      <c r="A34" s="90"/>
      <c r="C34" s="129"/>
      <c r="D34" s="173"/>
      <c r="F34" s="141">
        <f t="shared" si="0"/>
        <v>0</v>
      </c>
    </row>
    <row r="35" spans="1:10" ht="38.25" customHeight="1">
      <c r="A35" s="90">
        <f>COUNT($A$1:A34)+1</f>
        <v>11</v>
      </c>
      <c r="B35" s="125" t="s">
        <v>34</v>
      </c>
      <c r="C35" s="129" t="s">
        <v>46</v>
      </c>
      <c r="D35" s="93">
        <v>2967</v>
      </c>
      <c r="F35" s="141">
        <f t="shared" si="0"/>
        <v>0</v>
      </c>
    </row>
    <row r="36" spans="1:10" ht="12.75" customHeight="1">
      <c r="A36" s="90"/>
      <c r="C36" s="129"/>
      <c r="D36" s="93"/>
      <c r="F36" s="141">
        <f t="shared" si="0"/>
        <v>0</v>
      </c>
    </row>
    <row r="37" spans="1:10" ht="37.5">
      <c r="A37" s="90">
        <f>COUNT($A$1:A35)+1</f>
        <v>12</v>
      </c>
      <c r="B37" s="174" t="s">
        <v>68</v>
      </c>
      <c r="C37" s="119" t="s">
        <v>47</v>
      </c>
      <c r="D37" s="175">
        <v>45</v>
      </c>
      <c r="E37" s="12"/>
      <c r="F37" s="141">
        <f t="shared" si="0"/>
        <v>0</v>
      </c>
    </row>
    <row r="38" spans="1:10">
      <c r="A38" s="90"/>
      <c r="B38" s="174"/>
      <c r="C38" s="177"/>
      <c r="D38" s="175"/>
      <c r="E38" s="12"/>
      <c r="F38" s="141">
        <f t="shared" si="0"/>
        <v>0</v>
      </c>
    </row>
    <row r="39" spans="1:10" ht="25">
      <c r="A39" s="90">
        <f>COUNT($A$1:A37)+1</f>
        <v>13</v>
      </c>
      <c r="B39" s="174" t="s">
        <v>207</v>
      </c>
      <c r="C39" s="119" t="s">
        <v>47</v>
      </c>
      <c r="D39" s="175">
        <v>45</v>
      </c>
      <c r="E39" s="12"/>
      <c r="F39" s="141">
        <f t="shared" si="0"/>
        <v>0</v>
      </c>
    </row>
    <row r="40" spans="1:10" s="127" customFormat="1">
      <c r="A40" s="90"/>
      <c r="B40" s="125"/>
      <c r="C40" s="92"/>
      <c r="D40" s="93"/>
      <c r="E40" s="608"/>
      <c r="F40" s="141">
        <f t="shared" si="0"/>
        <v>0</v>
      </c>
      <c r="G40" s="161"/>
    </row>
    <row r="41" spans="1:10" s="127" customFormat="1" ht="12.75" customHeight="1">
      <c r="A41" s="178">
        <f>COUNT($A$1:A40)+1</f>
        <v>14</v>
      </c>
      <c r="B41" s="179" t="s">
        <v>76</v>
      </c>
      <c r="C41" s="92"/>
      <c r="D41" s="180"/>
      <c r="E41" s="618"/>
      <c r="F41" s="141">
        <f t="shared" si="0"/>
        <v>0</v>
      </c>
      <c r="G41" s="181"/>
    </row>
    <row r="42" spans="1:10" s="127" customFormat="1" ht="12.75" customHeight="1">
      <c r="A42" s="178"/>
      <c r="B42" s="182" t="s">
        <v>357</v>
      </c>
      <c r="C42" s="92" t="s">
        <v>70</v>
      </c>
      <c r="D42" s="180">
        <v>2360</v>
      </c>
      <c r="E42" s="618"/>
      <c r="F42" s="141">
        <f t="shared" si="0"/>
        <v>0</v>
      </c>
      <c r="G42" s="181"/>
    </row>
    <row r="43" spans="1:10" s="127" customFormat="1" ht="14.5">
      <c r="A43" s="178"/>
      <c r="B43" s="182" t="s">
        <v>356</v>
      </c>
      <c r="C43" s="92" t="s">
        <v>70</v>
      </c>
      <c r="D43" s="180">
        <v>2360</v>
      </c>
      <c r="E43" s="618"/>
      <c r="F43" s="141">
        <f t="shared" si="0"/>
        <v>0</v>
      </c>
      <c r="G43" s="181"/>
    </row>
    <row r="44" spans="1:10" s="184" customFormat="1">
      <c r="A44" s="178"/>
      <c r="B44" s="182"/>
      <c r="C44" s="92"/>
      <c r="D44" s="180"/>
      <c r="E44" s="618"/>
      <c r="F44" s="141">
        <f t="shared" si="0"/>
        <v>0</v>
      </c>
      <c r="G44" s="183"/>
    </row>
    <row r="45" spans="1:10" ht="68.25" customHeight="1">
      <c r="A45" s="185">
        <f>COUNT($A$3:A44)+1</f>
        <v>15</v>
      </c>
      <c r="B45" s="186" t="s">
        <v>355</v>
      </c>
      <c r="C45" s="187" t="s">
        <v>46</v>
      </c>
      <c r="D45" s="119">
        <v>225</v>
      </c>
      <c r="E45" s="618"/>
      <c r="F45" s="141">
        <f>D45*E45</f>
        <v>0</v>
      </c>
    </row>
    <row r="46" spans="1:10">
      <c r="A46" s="185"/>
      <c r="B46" s="188"/>
      <c r="C46" s="187"/>
      <c r="D46" s="119"/>
      <c r="E46" s="619"/>
      <c r="F46" s="189"/>
    </row>
    <row r="47" spans="1:10" s="191" customFormat="1" ht="37.5">
      <c r="A47" s="90">
        <f>COUNT($A$1:A45)+1</f>
        <v>16</v>
      </c>
      <c r="B47" s="190" t="s">
        <v>161</v>
      </c>
      <c r="C47" s="119" t="s">
        <v>46</v>
      </c>
      <c r="D47" s="119">
        <v>825</v>
      </c>
      <c r="E47" s="617"/>
      <c r="F47" s="141">
        <f t="shared" si="0"/>
        <v>0</v>
      </c>
      <c r="G47" s="161"/>
    </row>
    <row r="48" spans="1:10" s="191" customFormat="1">
      <c r="A48" s="178"/>
      <c r="B48" s="192"/>
      <c r="C48" s="193"/>
      <c r="D48" s="194"/>
      <c r="E48" s="620"/>
      <c r="F48" s="195"/>
      <c r="G48" s="161"/>
      <c r="H48" s="196"/>
      <c r="J48" s="197"/>
    </row>
    <row r="49" spans="1:8" ht="13">
      <c r="A49" s="90"/>
      <c r="C49" s="198"/>
      <c r="D49" s="199"/>
      <c r="E49" s="616" t="s">
        <v>60</v>
      </c>
      <c r="F49" s="155">
        <f>SUM(F27:F48)</f>
        <v>0</v>
      </c>
    </row>
    <row r="50" spans="1:8" ht="13">
      <c r="A50" s="90"/>
      <c r="C50" s="198"/>
      <c r="D50" s="199"/>
      <c r="E50" s="616"/>
      <c r="F50" s="163"/>
    </row>
    <row r="51" spans="1:8" ht="13">
      <c r="A51" s="116" t="s">
        <v>23</v>
      </c>
      <c r="B51" s="91" t="s">
        <v>35</v>
      </c>
      <c r="C51" s="129"/>
      <c r="D51" s="93"/>
    </row>
    <row r="52" spans="1:8">
      <c r="A52" s="90"/>
      <c r="D52" s="93"/>
    </row>
    <row r="53" spans="1:8" s="205" customFormat="1" ht="25">
      <c r="A53" s="178">
        <f>COUNT($A$1:A52)+1</f>
        <v>17</v>
      </c>
      <c r="B53" s="200" t="s">
        <v>360</v>
      </c>
      <c r="C53" s="201"/>
      <c r="D53" s="202"/>
      <c r="E53" s="621"/>
      <c r="F53" s="203"/>
      <c r="G53" s="204"/>
    </row>
    <row r="54" spans="1:8" s="207" customFormat="1" ht="14.5">
      <c r="A54" s="178"/>
      <c r="B54" s="206" t="s">
        <v>441</v>
      </c>
      <c r="C54" s="201" t="s">
        <v>86</v>
      </c>
      <c r="D54" s="202">
        <v>19</v>
      </c>
      <c r="E54" s="621"/>
      <c r="F54" s="141">
        <f t="shared" ref="F54" si="1">D54*E54</f>
        <v>0</v>
      </c>
      <c r="G54" s="204"/>
    </row>
    <row r="55" spans="1:8" s="207" customFormat="1" ht="14.5">
      <c r="A55" s="178"/>
      <c r="B55" s="206" t="s">
        <v>361</v>
      </c>
      <c r="C55" s="201" t="s">
        <v>86</v>
      </c>
      <c r="D55" s="202">
        <v>429</v>
      </c>
      <c r="E55" s="621"/>
      <c r="F55" s="141">
        <f t="shared" ref="F55" si="2">D55*E55</f>
        <v>0</v>
      </c>
      <c r="G55" s="208"/>
    </row>
    <row r="56" spans="1:8" s="207" customFormat="1" ht="14.5">
      <c r="A56" s="178"/>
      <c r="B56" s="206" t="s">
        <v>362</v>
      </c>
      <c r="C56" s="201" t="s">
        <v>86</v>
      </c>
      <c r="D56" s="202">
        <v>16</v>
      </c>
      <c r="E56" s="621"/>
      <c r="F56" s="141">
        <f t="shared" ref="F56" si="3">D56*E56</f>
        <v>0</v>
      </c>
      <c r="G56" s="204"/>
    </row>
    <row r="57" spans="1:8" s="207" customFormat="1" ht="14.5">
      <c r="A57" s="178"/>
      <c r="B57" s="206" t="s">
        <v>166</v>
      </c>
      <c r="C57" s="201" t="s">
        <v>70</v>
      </c>
      <c r="D57" s="202">
        <v>13</v>
      </c>
      <c r="E57" s="621"/>
      <c r="F57" s="141">
        <f t="shared" ref="F57:F59" si="4">D57*E57</f>
        <v>0</v>
      </c>
      <c r="G57" s="204"/>
    </row>
    <row r="58" spans="1:8" s="205" customFormat="1" ht="13.5" customHeight="1">
      <c r="A58" s="178"/>
      <c r="B58" s="209"/>
      <c r="C58" s="210"/>
      <c r="D58" s="202"/>
      <c r="E58" s="621"/>
      <c r="F58" s="141">
        <f t="shared" si="4"/>
        <v>0</v>
      </c>
      <c r="G58" s="204"/>
    </row>
    <row r="59" spans="1:8" ht="37.5">
      <c r="A59" s="211">
        <f>COUNT($A$1:A57)+1</f>
        <v>18</v>
      </c>
      <c r="B59" s="125" t="s">
        <v>69</v>
      </c>
      <c r="C59" s="212"/>
      <c r="D59" s="126"/>
      <c r="E59" s="622"/>
      <c r="F59" s="141">
        <f t="shared" si="4"/>
        <v>0</v>
      </c>
    </row>
    <row r="60" spans="1:8" s="127" customFormat="1" ht="15" customHeight="1">
      <c r="A60" s="211"/>
      <c r="B60" s="213" t="s">
        <v>363</v>
      </c>
      <c r="C60" s="187" t="s">
        <v>12</v>
      </c>
      <c r="D60" s="119">
        <v>4</v>
      </c>
      <c r="E60" s="622"/>
      <c r="F60" s="197">
        <f t="shared" ref="F60:F62" si="5">D60*E60</f>
        <v>0</v>
      </c>
      <c r="G60" s="161"/>
      <c r="H60" s="214"/>
    </row>
    <row r="61" spans="1:8" s="127" customFormat="1" ht="15" customHeight="1">
      <c r="A61" s="211"/>
      <c r="B61" s="215" t="s">
        <v>364</v>
      </c>
      <c r="C61" s="187" t="s">
        <v>12</v>
      </c>
      <c r="D61" s="119">
        <v>3</v>
      </c>
      <c r="E61" s="622"/>
      <c r="F61" s="197">
        <f t="shared" si="5"/>
        <v>0</v>
      </c>
      <c r="G61" s="161"/>
      <c r="H61" s="214"/>
    </row>
    <row r="62" spans="1:8" s="127" customFormat="1" ht="15" customHeight="1">
      <c r="A62" s="211"/>
      <c r="B62" s="215" t="s">
        <v>365</v>
      </c>
      <c r="C62" s="187" t="s">
        <v>12</v>
      </c>
      <c r="D62" s="119">
        <v>3</v>
      </c>
      <c r="E62" s="622"/>
      <c r="F62" s="197">
        <f t="shared" si="5"/>
        <v>0</v>
      </c>
      <c r="G62" s="161"/>
      <c r="H62" s="214"/>
    </row>
    <row r="63" spans="1:8" s="127" customFormat="1" ht="15" customHeight="1">
      <c r="A63" s="211"/>
      <c r="B63" s="216"/>
      <c r="C63" s="212"/>
      <c r="D63" s="126"/>
      <c r="E63" s="608"/>
      <c r="F63" s="141"/>
      <c r="G63" s="161"/>
      <c r="H63" s="214"/>
    </row>
    <row r="64" spans="1:8">
      <c r="A64" s="90"/>
      <c r="B64" s="188"/>
      <c r="C64" s="187"/>
      <c r="D64" s="119"/>
      <c r="E64" s="622"/>
    </row>
    <row r="65" spans="1:10" ht="13">
      <c r="D65" s="93"/>
      <c r="E65" s="608" t="s">
        <v>36</v>
      </c>
      <c r="F65" s="142">
        <f>SUM(F54:F64)</f>
        <v>0</v>
      </c>
    </row>
    <row r="66" spans="1:10" ht="13">
      <c r="A66" s="90"/>
      <c r="D66" s="93"/>
      <c r="F66" s="146"/>
    </row>
    <row r="67" spans="1:10" s="127" customFormat="1" ht="13">
      <c r="A67" s="139" t="s">
        <v>29</v>
      </c>
      <c r="B67" s="91" t="s">
        <v>89</v>
      </c>
      <c r="C67" s="92"/>
      <c r="D67" s="140">
        <v>0.1</v>
      </c>
      <c r="E67" s="606"/>
      <c r="F67" s="142">
        <f>(F65+F49+F23+F11)*D67</f>
        <v>0</v>
      </c>
      <c r="G67" s="161"/>
    </row>
    <row r="68" spans="1:10">
      <c r="A68" s="143"/>
      <c r="B68" s="53"/>
      <c r="C68" s="77"/>
      <c r="D68" s="137"/>
      <c r="E68" s="604"/>
      <c r="F68" s="121"/>
      <c r="J68" s="121"/>
    </row>
    <row r="69" spans="1:10">
      <c r="A69" s="143"/>
      <c r="B69" s="53"/>
      <c r="C69" s="77"/>
      <c r="D69" s="137"/>
      <c r="E69" s="604"/>
      <c r="F69" s="121"/>
      <c r="J69" s="121"/>
    </row>
    <row r="70" spans="1:10" ht="13">
      <c r="A70" s="90"/>
      <c r="B70" s="145" t="s">
        <v>43</v>
      </c>
      <c r="D70" s="93"/>
      <c r="F70" s="146"/>
    </row>
    <row r="71" spans="1:10">
      <c r="A71" s="110" t="s">
        <v>20</v>
      </c>
      <c r="B71" s="53" t="str">
        <f>+B5</f>
        <v>PRIPRAVLJALNA DELA</v>
      </c>
      <c r="C71" s="77"/>
      <c r="D71" s="137"/>
      <c r="E71" s="604"/>
      <c r="F71" s="121">
        <f>+F11</f>
        <v>0</v>
      </c>
    </row>
    <row r="72" spans="1:10">
      <c r="A72" s="110" t="s">
        <v>21</v>
      </c>
      <c r="B72" s="53" t="str">
        <f>+B13</f>
        <v>ZEMELJSKA DELA</v>
      </c>
      <c r="C72" s="77"/>
      <c r="D72" s="137"/>
      <c r="E72" s="604"/>
      <c r="F72" s="121">
        <f>F23</f>
        <v>0</v>
      </c>
    </row>
    <row r="73" spans="1:10">
      <c r="A73" s="110" t="s">
        <v>22</v>
      </c>
      <c r="B73" s="164" t="str">
        <f>+B25</f>
        <v>SPODNJI in ZGORNJI USTROJ</v>
      </c>
      <c r="C73" s="77"/>
      <c r="D73" s="137"/>
      <c r="E73" s="604"/>
      <c r="F73" s="121">
        <f>F49</f>
        <v>0</v>
      </c>
    </row>
    <row r="74" spans="1:10">
      <c r="A74" s="147" t="s">
        <v>23</v>
      </c>
      <c r="B74" s="164" t="str">
        <f>+B51</f>
        <v>PROMETNA UREDITEV</v>
      </c>
      <c r="C74" s="77"/>
      <c r="D74" s="217"/>
      <c r="E74" s="604"/>
      <c r="F74" s="121">
        <f>F65</f>
        <v>0</v>
      </c>
    </row>
    <row r="75" spans="1:10">
      <c r="A75" s="147" t="s">
        <v>29</v>
      </c>
      <c r="B75" s="148" t="str">
        <f>+B67</f>
        <v xml:space="preserve">DODATNA IN NEPREDVIDENA DELA </v>
      </c>
      <c r="C75" s="149"/>
      <c r="D75" s="150"/>
      <c r="E75" s="610"/>
      <c r="F75" s="151">
        <f>+F67</f>
        <v>0</v>
      </c>
    </row>
    <row r="76" spans="1:10" ht="13">
      <c r="B76" s="152" t="s">
        <v>519</v>
      </c>
      <c r="C76" s="153"/>
      <c r="D76" s="154"/>
      <c r="E76" s="611"/>
      <c r="F76" s="155">
        <f>SUM(F71:F75)</f>
        <v>0</v>
      </c>
    </row>
    <row r="77" spans="1:10">
      <c r="D77" s="93"/>
    </row>
  </sheetData>
  <phoneticPr fontId="18" type="noConversion"/>
  <conditionalFormatting sqref="F16">
    <cfRule type="expression" dxfId="48" priority="13" stopIfTrue="1">
      <formula>$K16&gt;0</formula>
    </cfRule>
  </conditionalFormatting>
  <conditionalFormatting sqref="B15:B16">
    <cfRule type="expression" dxfId="47" priority="14" stopIfTrue="1">
      <formula>$K15&gt;0</formula>
    </cfRule>
    <cfRule type="expression" dxfId="46" priority="15" stopIfTrue="1">
      <formula>$G15=1</formula>
    </cfRule>
  </conditionalFormatting>
  <conditionalFormatting sqref="C16:E16 D15">
    <cfRule type="expression" dxfId="45" priority="16" stopIfTrue="1">
      <formula>$K15&gt;0</formula>
    </cfRule>
    <cfRule type="expression" dxfId="44" priority="17" stopIfTrue="1">
      <formula>$G15=1</formula>
    </cfRule>
  </conditionalFormatting>
  <conditionalFormatting sqref="G16">
    <cfRule type="expression" dxfId="43" priority="18" stopIfTrue="1">
      <formula>J16&gt;0</formula>
    </cfRule>
    <cfRule type="expression" dxfId="42" priority="19" stopIfTrue="1">
      <formula>F16=1</formula>
    </cfRule>
  </conditionalFormatting>
  <conditionalFormatting sqref="G15">
    <cfRule type="expression" dxfId="41" priority="11" stopIfTrue="1">
      <formula>J15&gt;0</formula>
    </cfRule>
    <cfRule type="expression" dxfId="40" priority="12" stopIfTrue="1">
      <formula>F15=1</formula>
    </cfRule>
  </conditionalFormatting>
  <pageMargins left="0.78740157480314965" right="0.59055118110236227" top="0.86614173228346458" bottom="1.1811023622047245" header="0.31496062992125984" footer="0.51181102362204722"/>
  <pageSetup paperSize="9" orientation="portrait" horizontalDpi="300" verticalDpi="300" r:id="rId1"/>
  <headerFooter alignWithMargins="0">
    <oddHeader>&amp;L&amp;8&amp;F</oddHeader>
    <oddFooter>&amp;L&amp;"FuturaTEEMedCon,Običajno"&amp;9PROTIM RŽIŠNIK PERC d.o.o.,  Poslovna cona A 2,  4208 ŠENČUR,  SLOVENIJA
tel.: 04 279 18 00  fax: 04 279 18 25  e-mail:  protim@rzisnik-perc.si  url: www.protim.si&amp;R&amp;"FuturaTEEMedCon,Običajno"&amp;P/&amp;N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1110B-07E9-4D4D-A2E1-84906F972BA3}">
  <dimension ref="A1:Q137"/>
  <sheetViews>
    <sheetView showZeros="0" view="pageBreakPreview" topLeftCell="A109" zoomScaleNormal="100" workbookViewId="0">
      <selection activeCell="E109" sqref="E1:E1048576"/>
    </sheetView>
  </sheetViews>
  <sheetFormatPr defaultColWidth="9.1796875" defaultRowHeight="12.5"/>
  <cols>
    <col min="1" max="1" width="5.81640625" style="254" customWidth="1"/>
    <col min="2" max="2" width="45" style="255" customWidth="1"/>
    <col min="3" max="3" width="6" style="256" bestFit="1" customWidth="1"/>
    <col min="4" max="4" width="8.1796875" style="65" customWidth="1"/>
    <col min="5" max="5" width="9.453125" style="626" customWidth="1"/>
    <col min="6" max="6" width="13.26953125" style="230" customWidth="1"/>
    <col min="7" max="7" width="9.7265625" style="62" bestFit="1" customWidth="1"/>
    <col min="8" max="8" width="11.54296875" style="62" customWidth="1"/>
    <col min="9" max="16384" width="9.1796875" style="62"/>
  </cols>
  <sheetData>
    <row r="1" spans="1:7" s="219" customFormat="1" ht="14">
      <c r="A1" s="97" t="s">
        <v>50</v>
      </c>
      <c r="B1" s="98" t="s">
        <v>440</v>
      </c>
      <c r="C1" s="99"/>
      <c r="D1" s="100"/>
      <c r="E1" s="613"/>
      <c r="F1" s="156"/>
      <c r="G1" s="218"/>
    </row>
    <row r="2" spans="1:7" s="219" customFormat="1" ht="12.75" customHeight="1">
      <c r="A2" s="97"/>
      <c r="B2" s="98"/>
      <c r="C2" s="99"/>
      <c r="D2" s="100"/>
      <c r="E2" s="613"/>
      <c r="F2" s="156"/>
      <c r="G2" s="218"/>
    </row>
    <row r="3" spans="1:7" s="220" customFormat="1">
      <c r="A3" s="104" t="s">
        <v>16</v>
      </c>
      <c r="B3" s="105" t="s">
        <v>26</v>
      </c>
      <c r="C3" s="106" t="s">
        <v>17</v>
      </c>
      <c r="D3" s="107" t="s">
        <v>18</v>
      </c>
      <c r="E3" s="614" t="s">
        <v>19</v>
      </c>
      <c r="F3" s="158" t="s">
        <v>27</v>
      </c>
    </row>
    <row r="4" spans="1:7" s="220" customFormat="1">
      <c r="A4" s="111"/>
      <c r="B4" s="112"/>
      <c r="C4" s="113"/>
      <c r="D4" s="114"/>
      <c r="E4" s="615"/>
      <c r="F4" s="160"/>
    </row>
    <row r="5" spans="1:7" ht="13">
      <c r="A5" s="116" t="s">
        <v>20</v>
      </c>
      <c r="B5" s="91" t="s">
        <v>31</v>
      </c>
      <c r="C5" s="92"/>
      <c r="D5" s="93"/>
      <c r="E5" s="608"/>
      <c r="F5" s="141"/>
    </row>
    <row r="6" spans="1:7" ht="13">
      <c r="A6" s="116"/>
      <c r="B6" s="91"/>
      <c r="C6" s="92"/>
      <c r="D6" s="93"/>
      <c r="E6" s="608"/>
      <c r="F6" s="141"/>
    </row>
    <row r="7" spans="1:7" ht="14.5">
      <c r="A7" s="90">
        <f>COUNT($A$1:A6)+1</f>
        <v>1</v>
      </c>
      <c r="B7" s="125" t="s">
        <v>58</v>
      </c>
      <c r="C7" s="92" t="s">
        <v>47</v>
      </c>
      <c r="D7" s="93">
        <v>400</v>
      </c>
      <c r="E7" s="608"/>
      <c r="F7" s="141">
        <f>D7*E7</f>
        <v>0</v>
      </c>
    </row>
    <row r="8" spans="1:7" ht="13">
      <c r="A8" s="90"/>
      <c r="B8" s="124"/>
      <c r="C8" s="92"/>
      <c r="D8" s="93"/>
      <c r="E8" s="608"/>
      <c r="F8" s="141"/>
    </row>
    <row r="9" spans="1:7" ht="25">
      <c r="A9" s="90">
        <f>COUNT($A$1:A8)+1</f>
        <v>2</v>
      </c>
      <c r="B9" s="125" t="s">
        <v>32</v>
      </c>
      <c r="C9" s="92" t="s">
        <v>12</v>
      </c>
      <c r="D9" s="93">
        <v>21</v>
      </c>
      <c r="E9" s="608"/>
      <c r="F9" s="141">
        <f>D9*E9</f>
        <v>0</v>
      </c>
    </row>
    <row r="10" spans="1:7">
      <c r="A10" s="90"/>
      <c r="B10" s="125"/>
      <c r="C10" s="92"/>
      <c r="D10" s="93"/>
      <c r="E10" s="608"/>
      <c r="F10" s="141"/>
    </row>
    <row r="11" spans="1:7" ht="50">
      <c r="A11" s="117">
        <f>COUNT($A$1:A10)+1</f>
        <v>3</v>
      </c>
      <c r="B11" s="125" t="s">
        <v>57</v>
      </c>
      <c r="C11" s="92" t="s">
        <v>46</v>
      </c>
      <c r="D11" s="126">
        <v>490</v>
      </c>
      <c r="E11" s="605"/>
      <c r="F11" s="95">
        <f>D11*E11</f>
        <v>0</v>
      </c>
      <c r="G11" s="127"/>
    </row>
    <row r="12" spans="1:7">
      <c r="A12" s="117"/>
      <c r="B12" s="125"/>
      <c r="C12" s="92"/>
      <c r="D12" s="126"/>
      <c r="E12" s="605"/>
      <c r="F12" s="95"/>
      <c r="G12" s="127"/>
    </row>
    <row r="13" spans="1:7" ht="50">
      <c r="A13" s="117">
        <f>COUNT($A$1:A12)+1</f>
        <v>4</v>
      </c>
      <c r="B13" s="125" t="s">
        <v>149</v>
      </c>
      <c r="C13" s="92" t="s">
        <v>12</v>
      </c>
      <c r="D13" s="128">
        <v>1</v>
      </c>
      <c r="E13" s="612"/>
      <c r="F13" s="95">
        <f>D13*E13</f>
        <v>0</v>
      </c>
      <c r="G13" s="127"/>
    </row>
    <row r="14" spans="1:7">
      <c r="A14" s="117"/>
      <c r="B14" s="125"/>
      <c r="C14" s="92"/>
      <c r="D14" s="126"/>
      <c r="E14" s="605"/>
      <c r="F14" s="95">
        <f>D14*E14</f>
        <v>0</v>
      </c>
      <c r="G14" s="127"/>
    </row>
    <row r="15" spans="1:7" ht="50">
      <c r="A15" s="117">
        <f>COUNT($A$1:A14)+1</f>
        <v>5</v>
      </c>
      <c r="B15" s="125" t="s">
        <v>431</v>
      </c>
      <c r="C15" s="129" t="s">
        <v>45</v>
      </c>
      <c r="D15" s="126">
        <v>13</v>
      </c>
      <c r="E15" s="608"/>
      <c r="F15" s="95">
        <f>D15*E15</f>
        <v>0</v>
      </c>
      <c r="G15" s="127"/>
    </row>
    <row r="16" spans="1:7">
      <c r="A16" s="117"/>
      <c r="B16" s="125"/>
      <c r="C16" s="129"/>
      <c r="D16" s="126"/>
      <c r="E16" s="608"/>
      <c r="F16" s="95"/>
      <c r="G16" s="127"/>
    </row>
    <row r="17" spans="1:7" ht="45" customHeight="1">
      <c r="A17" s="117">
        <f>COUNT($A$1:A16)+1</f>
        <v>6</v>
      </c>
      <c r="B17" s="125" t="s">
        <v>430</v>
      </c>
      <c r="C17" s="129" t="s">
        <v>45</v>
      </c>
      <c r="D17" s="126">
        <v>180</v>
      </c>
      <c r="E17" s="608"/>
      <c r="F17" s="95">
        <f>D17*E17</f>
        <v>0</v>
      </c>
      <c r="G17" s="131"/>
    </row>
    <row r="18" spans="1:7">
      <c r="A18" s="117"/>
      <c r="B18" s="125"/>
      <c r="C18" s="129"/>
      <c r="D18" s="126"/>
      <c r="E18" s="608"/>
      <c r="F18" s="95"/>
      <c r="G18" s="131"/>
    </row>
    <row r="19" spans="1:7" ht="62.5">
      <c r="A19" s="117">
        <f>COUNT($A$1:A18)+1</f>
        <v>7</v>
      </c>
      <c r="B19" s="221" t="s">
        <v>429</v>
      </c>
      <c r="C19" s="187" t="s">
        <v>12</v>
      </c>
      <c r="D19" s="119">
        <v>4</v>
      </c>
      <c r="E19" s="622"/>
      <c r="F19" s="95">
        <f>D19*E19</f>
        <v>0</v>
      </c>
      <c r="G19" s="131"/>
    </row>
    <row r="20" spans="1:7">
      <c r="A20" s="117"/>
      <c r="B20" s="125"/>
      <c r="C20" s="129"/>
      <c r="D20" s="126"/>
      <c r="E20" s="608"/>
      <c r="F20" s="95"/>
      <c r="G20" s="131"/>
    </row>
    <row r="21" spans="1:7" ht="50">
      <c r="A21" s="117">
        <f>COUNT($A$1:A20)+1</f>
        <v>8</v>
      </c>
      <c r="B21" s="169" t="s">
        <v>495</v>
      </c>
      <c r="C21" s="129"/>
      <c r="D21" s="126"/>
      <c r="E21" s="608"/>
      <c r="F21" s="95"/>
      <c r="G21" s="131"/>
    </row>
    <row r="22" spans="1:7">
      <c r="A22" s="117"/>
      <c r="B22" s="192" t="s">
        <v>526</v>
      </c>
      <c r="C22" s="92" t="s">
        <v>12</v>
      </c>
      <c r="D22" s="93">
        <v>15</v>
      </c>
      <c r="E22" s="608"/>
      <c r="F22" s="141">
        <f>D22*E22</f>
        <v>0</v>
      </c>
      <c r="G22" s="131"/>
    </row>
    <row r="23" spans="1:7">
      <c r="A23" s="117"/>
      <c r="B23" s="192"/>
      <c r="C23" s="92"/>
      <c r="D23" s="93"/>
      <c r="E23" s="608"/>
      <c r="F23" s="141"/>
      <c r="G23" s="131"/>
    </row>
    <row r="24" spans="1:7" ht="50">
      <c r="A24" s="90">
        <f>COUNT($A$5:A21)+1</f>
        <v>9</v>
      </c>
      <c r="B24" s="132" t="s">
        <v>475</v>
      </c>
      <c r="C24" s="222" t="s">
        <v>70</v>
      </c>
      <c r="D24" s="93">
        <v>15</v>
      </c>
      <c r="E24" s="622"/>
      <c r="F24" s="122">
        <f>D24*E24</f>
        <v>0</v>
      </c>
      <c r="G24" s="131"/>
    </row>
    <row r="25" spans="1:7">
      <c r="A25" s="90"/>
      <c r="B25" s="132"/>
      <c r="C25" s="222"/>
      <c r="D25" s="93"/>
      <c r="E25" s="622"/>
      <c r="F25" s="122"/>
      <c r="G25" s="131"/>
    </row>
    <row r="26" spans="1:7" ht="50">
      <c r="A26" s="90">
        <f>COUNT($A$5:A24)+1</f>
        <v>10</v>
      </c>
      <c r="B26" s="132" t="s">
        <v>528</v>
      </c>
      <c r="C26" s="92" t="s">
        <v>86</v>
      </c>
      <c r="D26" s="93">
        <v>22</v>
      </c>
      <c r="E26" s="622"/>
      <c r="F26" s="122">
        <f>D26*E26</f>
        <v>0</v>
      </c>
      <c r="G26" s="131"/>
    </row>
    <row r="27" spans="1:7">
      <c r="A27" s="90"/>
      <c r="B27" s="132"/>
      <c r="C27" s="222"/>
      <c r="D27" s="93"/>
      <c r="E27" s="622"/>
      <c r="F27" s="122"/>
      <c r="G27" s="131"/>
    </row>
    <row r="28" spans="1:7" ht="25">
      <c r="A28" s="90">
        <f>COUNT($A$5:A26)+1</f>
        <v>11</v>
      </c>
      <c r="B28" s="132" t="s">
        <v>476</v>
      </c>
      <c r="C28" s="222" t="s">
        <v>70</v>
      </c>
      <c r="D28" s="93">
        <v>50</v>
      </c>
      <c r="E28" s="622"/>
      <c r="F28" s="122">
        <f>D28*E28</f>
        <v>0</v>
      </c>
      <c r="G28" s="131"/>
    </row>
    <row r="29" spans="1:7">
      <c r="A29" s="90"/>
      <c r="B29" s="132"/>
      <c r="C29" s="222"/>
      <c r="D29" s="93"/>
      <c r="E29" s="622"/>
      <c r="F29" s="122"/>
      <c r="G29" s="131"/>
    </row>
    <row r="30" spans="1:7" ht="37.5">
      <c r="A30" s="90">
        <f>COUNT($A$5:A28)+1</f>
        <v>12</v>
      </c>
      <c r="B30" s="132" t="s">
        <v>529</v>
      </c>
      <c r="C30" s="92" t="s">
        <v>86</v>
      </c>
      <c r="D30" s="93">
        <v>10</v>
      </c>
      <c r="E30" s="622"/>
      <c r="F30" s="122">
        <f>D30*E30</f>
        <v>0</v>
      </c>
      <c r="G30" s="131"/>
    </row>
    <row r="31" spans="1:7">
      <c r="A31" s="90"/>
      <c r="B31" s="132"/>
      <c r="C31" s="92"/>
      <c r="D31" s="93"/>
      <c r="E31" s="622"/>
      <c r="F31" s="122"/>
      <c r="G31" s="131"/>
    </row>
    <row r="32" spans="1:7" ht="62.5">
      <c r="A32" s="90">
        <f>COUNT($A$5:A30)+1</f>
        <v>13</v>
      </c>
      <c r="B32" s="223" t="s">
        <v>530</v>
      </c>
      <c r="C32" s="92" t="s">
        <v>71</v>
      </c>
      <c r="D32" s="93">
        <v>6</v>
      </c>
      <c r="E32" s="622"/>
      <c r="F32" s="122">
        <f>D32*E32</f>
        <v>0</v>
      </c>
      <c r="G32" s="131"/>
    </row>
    <row r="33" spans="1:17">
      <c r="A33" s="90"/>
      <c r="B33" s="132"/>
      <c r="C33" s="222"/>
      <c r="D33" s="93"/>
      <c r="E33" s="622"/>
      <c r="F33" s="122"/>
      <c r="G33" s="131"/>
    </row>
    <row r="34" spans="1:17" ht="44.25" customHeight="1">
      <c r="A34" s="178">
        <f>COUNT($A$1:A33)+1</f>
        <v>14</v>
      </c>
      <c r="B34" s="125" t="s">
        <v>477</v>
      </c>
      <c r="C34" s="127"/>
      <c r="D34" s="93"/>
      <c r="E34" s="623"/>
      <c r="F34" s="127"/>
      <c r="G34" s="131"/>
    </row>
    <row r="35" spans="1:17">
      <c r="A35" s="178"/>
      <c r="B35" s="224" t="s">
        <v>478</v>
      </c>
      <c r="C35" s="92" t="s">
        <v>12</v>
      </c>
      <c r="D35" s="93">
        <v>2</v>
      </c>
      <c r="E35" s="608"/>
      <c r="F35" s="141">
        <f>D35*E35</f>
        <v>0</v>
      </c>
      <c r="G35" s="131"/>
    </row>
    <row r="36" spans="1:17">
      <c r="A36" s="178"/>
      <c r="B36" s="192" t="s">
        <v>479</v>
      </c>
      <c r="C36" s="92" t="s">
        <v>12</v>
      </c>
      <c r="D36" s="93">
        <v>3</v>
      </c>
      <c r="E36" s="608"/>
      <c r="F36" s="141">
        <f>D36*E36</f>
        <v>0</v>
      </c>
      <c r="G36" s="131"/>
    </row>
    <row r="37" spans="1:17">
      <c r="A37" s="117"/>
      <c r="B37" s="169"/>
      <c r="C37" s="129"/>
      <c r="D37" s="126"/>
      <c r="E37" s="608"/>
      <c r="F37" s="95"/>
      <c r="G37" s="131"/>
    </row>
    <row r="38" spans="1:17" ht="50">
      <c r="A38" s="90">
        <f>COUNT($A$5:A37)+1</f>
        <v>15</v>
      </c>
      <c r="B38" s="132" t="s">
        <v>445</v>
      </c>
      <c r="C38" s="133" t="s">
        <v>70</v>
      </c>
      <c r="D38" s="126">
        <v>1757</v>
      </c>
      <c r="E38" s="608"/>
      <c r="F38" s="134">
        <f t="shared" ref="F38" si="0">D38*E38</f>
        <v>0</v>
      </c>
      <c r="G38" s="131"/>
    </row>
    <row r="39" spans="1:17">
      <c r="A39" s="90"/>
      <c r="B39" s="132"/>
      <c r="C39" s="133"/>
      <c r="D39" s="126"/>
      <c r="E39" s="608"/>
      <c r="F39" s="134"/>
      <c r="G39" s="131"/>
    </row>
    <row r="40" spans="1:17" ht="14.5">
      <c r="A40" s="90">
        <f>COUNT($A$5:A39)+1</f>
        <v>16</v>
      </c>
      <c r="B40" s="125" t="s">
        <v>444</v>
      </c>
      <c r="C40" s="92" t="s">
        <v>86</v>
      </c>
      <c r="D40" s="126">
        <v>115</v>
      </c>
      <c r="E40" s="608"/>
      <c r="F40" s="134">
        <f t="shared" ref="F40" si="1">D40*E40</f>
        <v>0</v>
      </c>
    </row>
    <row r="41" spans="1:17">
      <c r="A41" s="90"/>
      <c r="B41" s="125"/>
      <c r="C41" s="92"/>
      <c r="D41" s="126"/>
      <c r="E41" s="608"/>
      <c r="F41" s="134"/>
    </row>
    <row r="42" spans="1:17" ht="112.5">
      <c r="A42" s="90">
        <f>COUNT($A$5:A41)+1</f>
        <v>17</v>
      </c>
      <c r="B42" s="59" t="s">
        <v>531</v>
      </c>
      <c r="C42" s="92" t="s">
        <v>86</v>
      </c>
      <c r="D42" s="126">
        <v>15</v>
      </c>
      <c r="E42" s="608"/>
      <c r="F42" s="134">
        <f t="shared" ref="F42" si="2">D42*E42</f>
        <v>0</v>
      </c>
    </row>
    <row r="43" spans="1:17">
      <c r="A43" s="90"/>
      <c r="B43" s="125"/>
      <c r="C43" s="92"/>
      <c r="D43" s="93"/>
      <c r="E43" s="608"/>
      <c r="F43" s="141"/>
    </row>
    <row r="44" spans="1:17" ht="13">
      <c r="A44" s="90"/>
      <c r="B44" s="136"/>
      <c r="C44" s="77"/>
      <c r="D44" s="137"/>
      <c r="E44" s="616" t="s">
        <v>33</v>
      </c>
      <c r="F44" s="155">
        <f>SUM(F6:F43)</f>
        <v>0</v>
      </c>
    </row>
    <row r="45" spans="1:17" ht="13">
      <c r="A45" s="90"/>
      <c r="B45" s="136"/>
      <c r="C45" s="77"/>
      <c r="D45" s="137"/>
      <c r="E45" s="616"/>
      <c r="F45" s="163"/>
      <c r="L45" s="225"/>
      <c r="M45" s="226"/>
      <c r="N45" s="227"/>
      <c r="O45" s="228"/>
      <c r="P45" s="229"/>
      <c r="Q45" s="230"/>
    </row>
    <row r="46" spans="1:17" ht="13">
      <c r="A46" s="116" t="s">
        <v>21</v>
      </c>
      <c r="B46" s="91" t="s">
        <v>15</v>
      </c>
      <c r="C46" s="129"/>
      <c r="D46" s="93"/>
      <c r="E46" s="608"/>
      <c r="F46" s="141"/>
    </row>
    <row r="47" spans="1:17" ht="13">
      <c r="A47" s="116"/>
      <c r="B47" s="124"/>
      <c r="C47" s="129"/>
      <c r="D47" s="93"/>
      <c r="E47" s="608"/>
      <c r="F47" s="141"/>
    </row>
    <row r="48" spans="1:17" ht="62.5">
      <c r="A48" s="90">
        <f>COUNT($A$1:A47)+1</f>
        <v>18</v>
      </c>
      <c r="B48" s="164" t="s">
        <v>498</v>
      </c>
      <c r="C48" s="129" t="s">
        <v>45</v>
      </c>
      <c r="D48" s="121">
        <v>710</v>
      </c>
      <c r="E48" s="608"/>
      <c r="F48" s="141">
        <f>D48*E48</f>
        <v>0</v>
      </c>
      <c r="G48" s="231"/>
    </row>
    <row r="49" spans="1:7">
      <c r="A49" s="90"/>
      <c r="B49" s="125"/>
      <c r="C49" s="129"/>
      <c r="D49" s="137"/>
      <c r="E49" s="608"/>
      <c r="F49" s="141"/>
    </row>
    <row r="50" spans="1:7" ht="54" customHeight="1">
      <c r="A50" s="90">
        <f>COUNT($A$1:A49)+1</f>
        <v>19</v>
      </c>
      <c r="B50" s="164" t="s">
        <v>439</v>
      </c>
      <c r="C50" s="129" t="s">
        <v>45</v>
      </c>
      <c r="D50" s="121">
        <v>530</v>
      </c>
      <c r="E50" s="608"/>
      <c r="F50" s="141">
        <f>D50*E50</f>
        <v>0</v>
      </c>
    </row>
    <row r="51" spans="1:7">
      <c r="A51" s="90"/>
      <c r="B51" s="125"/>
      <c r="C51" s="129"/>
      <c r="D51" s="137"/>
      <c r="E51" s="608"/>
      <c r="F51" s="141"/>
    </row>
    <row r="52" spans="1:7" ht="62.5">
      <c r="A52" s="90">
        <f>COUNT($A$1:A51)+1</f>
        <v>20</v>
      </c>
      <c r="B52" s="164" t="s">
        <v>428</v>
      </c>
      <c r="C52" s="129" t="s">
        <v>45</v>
      </c>
      <c r="D52" s="121">
        <v>880</v>
      </c>
      <c r="E52" s="608"/>
      <c r="F52" s="141">
        <f>D52*E52</f>
        <v>0</v>
      </c>
    </row>
    <row r="53" spans="1:7">
      <c r="A53" s="90"/>
      <c r="B53" s="164"/>
      <c r="C53" s="129"/>
      <c r="D53" s="121"/>
      <c r="E53" s="608"/>
      <c r="F53" s="141"/>
    </row>
    <row r="54" spans="1:7" ht="37.5">
      <c r="A54" s="90">
        <f>COUNT($A$1:A53)+1</f>
        <v>21</v>
      </c>
      <c r="B54" s="125" t="s">
        <v>543</v>
      </c>
      <c r="C54" s="129" t="s">
        <v>45</v>
      </c>
      <c r="D54" s="93">
        <v>50</v>
      </c>
      <c r="E54" s="608"/>
      <c r="F54" s="141">
        <f>D54*E54</f>
        <v>0</v>
      </c>
    </row>
    <row r="55" spans="1:7" s="232" customFormat="1">
      <c r="A55" s="90"/>
      <c r="B55" s="125"/>
      <c r="C55" s="129"/>
      <c r="D55" s="137"/>
      <c r="E55" s="608"/>
      <c r="F55" s="141"/>
      <c r="G55" s="62"/>
    </row>
    <row r="56" spans="1:7" s="232" customFormat="1" ht="62.5">
      <c r="A56" s="90">
        <f>COUNT($A$1:A55)+1</f>
        <v>22</v>
      </c>
      <c r="B56" s="125" t="s">
        <v>438</v>
      </c>
      <c r="C56" s="129" t="s">
        <v>45</v>
      </c>
      <c r="D56" s="93">
        <v>17</v>
      </c>
      <c r="E56" s="608"/>
      <c r="F56" s="141">
        <f>D56*E56</f>
        <v>0</v>
      </c>
      <c r="G56" s="62"/>
    </row>
    <row r="57" spans="1:7" s="233" customFormat="1">
      <c r="A57" s="90"/>
      <c r="B57" s="125"/>
      <c r="C57" s="129"/>
      <c r="D57" s="93"/>
      <c r="E57" s="608"/>
      <c r="F57" s="141"/>
      <c r="G57" s="62"/>
    </row>
    <row r="58" spans="1:7" ht="50">
      <c r="A58" s="90">
        <f>COUNT($A$1:A57)+1</f>
        <v>23</v>
      </c>
      <c r="B58" s="125" t="s">
        <v>437</v>
      </c>
      <c r="C58" s="129" t="s">
        <v>46</v>
      </c>
      <c r="D58" s="93">
        <v>82</v>
      </c>
      <c r="E58" s="608"/>
      <c r="F58" s="141">
        <f>D58*E58</f>
        <v>0</v>
      </c>
    </row>
    <row r="59" spans="1:7">
      <c r="A59" s="90"/>
      <c r="B59" s="125"/>
      <c r="C59" s="129"/>
      <c r="D59" s="93"/>
      <c r="E59" s="608"/>
      <c r="F59" s="141"/>
    </row>
    <row r="60" spans="1:7" ht="12.75" customHeight="1">
      <c r="A60" s="90"/>
      <c r="B60" s="125"/>
      <c r="C60" s="129"/>
      <c r="D60" s="93"/>
      <c r="E60" s="616" t="s">
        <v>13</v>
      </c>
      <c r="F60" s="155">
        <f>SUM(F48:F58)</f>
        <v>0</v>
      </c>
    </row>
    <row r="61" spans="1:7" ht="13">
      <c r="A61" s="90"/>
      <c r="B61" s="125"/>
      <c r="C61" s="129"/>
      <c r="D61" s="93"/>
      <c r="E61" s="608"/>
      <c r="F61" s="146"/>
    </row>
    <row r="62" spans="1:7" ht="13">
      <c r="A62" s="116" t="s">
        <v>22</v>
      </c>
      <c r="B62" s="91" t="s">
        <v>59</v>
      </c>
      <c r="C62" s="129"/>
      <c r="D62" s="93"/>
      <c r="E62" s="608"/>
      <c r="F62" s="141"/>
    </row>
    <row r="63" spans="1:7">
      <c r="A63" s="90"/>
      <c r="B63" s="125"/>
      <c r="C63" s="129"/>
      <c r="D63" s="93"/>
      <c r="E63" s="608"/>
      <c r="F63" s="141"/>
    </row>
    <row r="64" spans="1:7" s="233" customFormat="1" ht="25">
      <c r="A64" s="90">
        <f>COUNT($A$1:A63)+1</f>
        <v>24</v>
      </c>
      <c r="B64" s="125" t="s">
        <v>167</v>
      </c>
      <c r="C64" s="129" t="s">
        <v>46</v>
      </c>
      <c r="D64" s="93">
        <v>3880</v>
      </c>
      <c r="E64" s="608"/>
      <c r="F64" s="141">
        <f>D64*E64</f>
        <v>0</v>
      </c>
      <c r="G64" s="62"/>
    </row>
    <row r="65" spans="1:10" s="233" customFormat="1" ht="12.75" customHeight="1">
      <c r="A65" s="90"/>
      <c r="B65" s="125"/>
      <c r="C65" s="129"/>
      <c r="D65" s="93"/>
      <c r="E65" s="608"/>
      <c r="F65" s="141"/>
      <c r="G65" s="62"/>
    </row>
    <row r="66" spans="1:10" s="233" customFormat="1" ht="56.25" customHeight="1">
      <c r="A66" s="90">
        <f>COUNT($A$1:A65)+1</f>
        <v>25</v>
      </c>
      <c r="B66" s="169" t="s">
        <v>359</v>
      </c>
      <c r="C66" s="126" t="s">
        <v>71</v>
      </c>
      <c r="D66" s="126">
        <v>1940</v>
      </c>
      <c r="E66" s="617"/>
      <c r="F66" s="141">
        <f t="shared" ref="F66:F80" si="3">D66*E66</f>
        <v>0</v>
      </c>
      <c r="G66" s="234"/>
    </row>
    <row r="67" spans="1:10" s="233" customFormat="1">
      <c r="A67" s="90"/>
      <c r="B67" s="169"/>
      <c r="C67" s="126"/>
      <c r="D67" s="126"/>
      <c r="E67" s="617"/>
      <c r="F67" s="141">
        <f t="shared" si="3"/>
        <v>0</v>
      </c>
      <c r="G67" s="234"/>
    </row>
    <row r="68" spans="1:10" s="233" customFormat="1" ht="50">
      <c r="A68" s="90">
        <f>COUNT($A$1:A67)+1</f>
        <v>26</v>
      </c>
      <c r="B68" s="125" t="s">
        <v>358</v>
      </c>
      <c r="C68" s="129" t="s">
        <v>71</v>
      </c>
      <c r="D68" s="93">
        <v>775</v>
      </c>
      <c r="E68" s="608"/>
      <c r="F68" s="141">
        <f t="shared" si="3"/>
        <v>0</v>
      </c>
      <c r="G68" s="62"/>
    </row>
    <row r="69" spans="1:10" s="233" customFormat="1">
      <c r="A69" s="90"/>
      <c r="B69" s="125"/>
      <c r="C69" s="129"/>
      <c r="D69" s="173"/>
      <c r="E69" s="608"/>
      <c r="F69" s="141">
        <f t="shared" si="3"/>
        <v>0</v>
      </c>
      <c r="G69" s="62"/>
    </row>
    <row r="70" spans="1:10" s="235" customFormat="1" ht="44.25" customHeight="1">
      <c r="A70" s="90">
        <f>COUNT($A$1:A69)+1</f>
        <v>27</v>
      </c>
      <c r="B70" s="125" t="s">
        <v>34</v>
      </c>
      <c r="C70" s="129" t="s">
        <v>46</v>
      </c>
      <c r="D70" s="93">
        <v>3100</v>
      </c>
      <c r="E70" s="608"/>
      <c r="F70" s="141">
        <f t="shared" si="3"/>
        <v>0</v>
      </c>
      <c r="G70" s="62"/>
    </row>
    <row r="71" spans="1:10">
      <c r="A71" s="90"/>
      <c r="B71" s="125"/>
      <c r="C71" s="129"/>
      <c r="D71" s="93"/>
      <c r="E71" s="608"/>
      <c r="F71" s="141">
        <f t="shared" si="3"/>
        <v>0</v>
      </c>
    </row>
    <row r="72" spans="1:10" s="54" customFormat="1" ht="37.5">
      <c r="A72" s="90">
        <f>COUNT($A$1:A70)+1</f>
        <v>28</v>
      </c>
      <c r="B72" s="174" t="s">
        <v>68</v>
      </c>
      <c r="C72" s="119" t="s">
        <v>47</v>
      </c>
      <c r="D72" s="175">
        <v>115</v>
      </c>
      <c r="E72" s="12"/>
      <c r="F72" s="141">
        <f t="shared" si="3"/>
        <v>0</v>
      </c>
      <c r="G72" s="62"/>
    </row>
    <row r="73" spans="1:10" s="54" customFormat="1">
      <c r="A73" s="90"/>
      <c r="B73" s="174"/>
      <c r="C73" s="177"/>
      <c r="D73" s="175"/>
      <c r="E73" s="12"/>
      <c r="F73" s="141">
        <f t="shared" si="3"/>
        <v>0</v>
      </c>
      <c r="G73" s="62"/>
    </row>
    <row r="74" spans="1:10" s="54" customFormat="1" ht="25">
      <c r="A74" s="90">
        <f>COUNT($A$1:A72)+1</f>
        <v>29</v>
      </c>
      <c r="B74" s="174" t="s">
        <v>207</v>
      </c>
      <c r="C74" s="119" t="s">
        <v>47</v>
      </c>
      <c r="D74" s="175">
        <v>115</v>
      </c>
      <c r="E74" s="12"/>
      <c r="F74" s="141">
        <f t="shared" si="3"/>
        <v>0</v>
      </c>
      <c r="G74" s="62"/>
    </row>
    <row r="75" spans="1:10" s="54" customFormat="1">
      <c r="A75" s="90"/>
      <c r="B75" s="174"/>
      <c r="C75" s="119"/>
      <c r="D75" s="175"/>
      <c r="E75" s="12"/>
      <c r="F75" s="141"/>
      <c r="G75" s="62"/>
    </row>
    <row r="76" spans="1:10" s="54" customFormat="1" ht="37.5">
      <c r="A76" s="90">
        <f>COUNT($A$1:A74)+1</f>
        <v>30</v>
      </c>
      <c r="B76" s="174" t="s">
        <v>527</v>
      </c>
      <c r="C76" s="129" t="s">
        <v>46</v>
      </c>
      <c r="D76" s="175">
        <v>236</v>
      </c>
      <c r="E76" s="12"/>
      <c r="F76" s="141">
        <f t="shared" ref="F76" si="4">D76*E76</f>
        <v>0</v>
      </c>
      <c r="G76" s="62"/>
    </row>
    <row r="77" spans="1:10" s="191" customFormat="1">
      <c r="A77" s="90"/>
      <c r="B77" s="125"/>
      <c r="C77" s="92"/>
      <c r="D77" s="93"/>
      <c r="E77" s="608"/>
      <c r="F77" s="141">
        <f t="shared" si="3"/>
        <v>0</v>
      </c>
      <c r="G77" s="62"/>
    </row>
    <row r="78" spans="1:10" s="191" customFormat="1" ht="13.5" customHeight="1">
      <c r="A78" s="178">
        <f>COUNT($A$1:A77)+1</f>
        <v>31</v>
      </c>
      <c r="B78" s="179" t="s">
        <v>76</v>
      </c>
      <c r="C78" s="92"/>
      <c r="D78" s="180"/>
      <c r="E78" s="618"/>
      <c r="F78" s="141">
        <f t="shared" si="3"/>
        <v>0</v>
      </c>
      <c r="G78" s="236"/>
      <c r="H78" s="196"/>
      <c r="J78" s="197"/>
    </row>
    <row r="79" spans="1:10" s="54" customFormat="1" ht="14.5">
      <c r="A79" s="178"/>
      <c r="B79" s="182" t="s">
        <v>357</v>
      </c>
      <c r="C79" s="92" t="s">
        <v>70</v>
      </c>
      <c r="D79" s="180">
        <v>2585</v>
      </c>
      <c r="E79" s="618"/>
      <c r="F79" s="141">
        <f t="shared" si="3"/>
        <v>0</v>
      </c>
      <c r="G79" s="236"/>
    </row>
    <row r="80" spans="1:10" ht="14.5">
      <c r="A80" s="178"/>
      <c r="B80" s="182" t="s">
        <v>356</v>
      </c>
      <c r="C80" s="92" t="s">
        <v>70</v>
      </c>
      <c r="D80" s="180">
        <v>2585</v>
      </c>
      <c r="E80" s="618"/>
      <c r="F80" s="141">
        <f t="shared" si="3"/>
        <v>0</v>
      </c>
      <c r="G80" s="236"/>
    </row>
    <row r="81" spans="1:8">
      <c r="A81" s="178"/>
      <c r="B81" s="182"/>
      <c r="C81" s="92"/>
      <c r="D81" s="180"/>
      <c r="E81" s="618"/>
      <c r="F81" s="141"/>
      <c r="G81" s="236"/>
    </row>
    <row r="82" spans="1:8" ht="67.5" customHeight="1">
      <c r="A82" s="90">
        <f>COUNT($A$1:A81)+1</f>
        <v>32</v>
      </c>
      <c r="B82" s="125" t="s">
        <v>496</v>
      </c>
      <c r="C82" s="92" t="s">
        <v>47</v>
      </c>
      <c r="D82" s="93">
        <v>115</v>
      </c>
      <c r="E82" s="605"/>
      <c r="F82" s="141">
        <f t="shared" ref="F82" si="5">D82*E82</f>
        <v>0</v>
      </c>
      <c r="G82" s="236"/>
    </row>
    <row r="83" spans="1:8">
      <c r="A83" s="178"/>
      <c r="B83" s="182"/>
      <c r="C83" s="92"/>
      <c r="D83" s="180"/>
      <c r="E83" s="618"/>
      <c r="F83" s="141"/>
      <c r="G83" s="236"/>
    </row>
    <row r="84" spans="1:8" ht="66.75" customHeight="1">
      <c r="A84" s="90">
        <f>COUNT($A$1:A82)+1</f>
        <v>33</v>
      </c>
      <c r="B84" s="125" t="s">
        <v>497</v>
      </c>
      <c r="C84" s="92" t="s">
        <v>47</v>
      </c>
      <c r="D84" s="93">
        <v>32</v>
      </c>
      <c r="E84" s="605"/>
      <c r="F84" s="141">
        <f t="shared" ref="F84" si="6">D84*E84</f>
        <v>0</v>
      </c>
      <c r="G84" s="236"/>
    </row>
    <row r="85" spans="1:8">
      <c r="A85" s="178"/>
      <c r="B85" s="182"/>
      <c r="C85" s="92"/>
      <c r="D85" s="180"/>
      <c r="E85" s="618"/>
      <c r="F85" s="141"/>
      <c r="G85" s="236"/>
    </row>
    <row r="86" spans="1:8" ht="14.5">
      <c r="A86" s="90">
        <f>COUNT($A$1:A84)+1</f>
        <v>34</v>
      </c>
      <c r="B86" s="174" t="s">
        <v>436</v>
      </c>
      <c r="C86" s="119" t="s">
        <v>47</v>
      </c>
      <c r="D86" s="175">
        <v>106</v>
      </c>
      <c r="E86" s="12"/>
      <c r="F86" s="141">
        <f>D86*E86</f>
        <v>0</v>
      </c>
      <c r="G86" s="236"/>
    </row>
    <row r="87" spans="1:8" s="238" customFormat="1">
      <c r="A87" s="178"/>
      <c r="B87" s="182"/>
      <c r="C87" s="92"/>
      <c r="D87" s="180"/>
      <c r="E87" s="618"/>
      <c r="F87" s="141"/>
      <c r="G87" s="237"/>
    </row>
    <row r="88" spans="1:8" s="239" customFormat="1" ht="62.5">
      <c r="A88" s="90">
        <f>COUNT($A$1:A86)+1</f>
        <v>35</v>
      </c>
      <c r="B88" s="186" t="s">
        <v>355</v>
      </c>
      <c r="C88" s="187" t="s">
        <v>46</v>
      </c>
      <c r="D88" s="119">
        <v>139</v>
      </c>
      <c r="E88" s="12"/>
      <c r="F88" s="141">
        <f>D88*E88</f>
        <v>0</v>
      </c>
      <c r="G88" s="62"/>
    </row>
    <row r="89" spans="1:8" s="239" customFormat="1">
      <c r="A89" s="185"/>
      <c r="B89" s="188"/>
      <c r="C89" s="187"/>
      <c r="D89" s="119"/>
      <c r="E89" s="12"/>
      <c r="F89" s="189"/>
      <c r="G89" s="54"/>
    </row>
    <row r="90" spans="1:8" s="207" customFormat="1" ht="37.5">
      <c r="A90" s="90">
        <f>COUNT($A$1:A88)+1</f>
        <v>36</v>
      </c>
      <c r="B90" s="190" t="s">
        <v>161</v>
      </c>
      <c r="C90" s="119" t="s">
        <v>46</v>
      </c>
      <c r="D90" s="119">
        <v>305</v>
      </c>
      <c r="E90" s="12"/>
      <c r="F90" s="141">
        <f>D90*E90</f>
        <v>0</v>
      </c>
      <c r="G90" s="54"/>
    </row>
    <row r="91" spans="1:8" s="207" customFormat="1">
      <c r="A91" s="90"/>
      <c r="B91" s="190"/>
      <c r="C91" s="119"/>
      <c r="D91" s="119"/>
      <c r="E91" s="12"/>
      <c r="F91" s="141"/>
      <c r="G91" s="54"/>
    </row>
    <row r="92" spans="1:8" s="207" customFormat="1" ht="50">
      <c r="A92" s="90">
        <f>COUNT($A$1:A91)+1</f>
        <v>37</v>
      </c>
      <c r="B92" s="240" t="s">
        <v>532</v>
      </c>
      <c r="C92" s="119" t="s">
        <v>46</v>
      </c>
      <c r="D92" s="175">
        <v>25</v>
      </c>
      <c r="E92" s="12"/>
      <c r="F92" s="141">
        <f>D92*E92</f>
        <v>0</v>
      </c>
      <c r="G92" s="54"/>
    </row>
    <row r="93" spans="1:8" s="238" customFormat="1" ht="13.5" customHeight="1">
      <c r="A93" s="185"/>
      <c r="B93" s="188"/>
      <c r="C93" s="187"/>
      <c r="D93" s="119"/>
      <c r="E93" s="12"/>
      <c r="F93" s="189"/>
      <c r="G93" s="54"/>
    </row>
    <row r="94" spans="1:8" ht="50">
      <c r="A94" s="90">
        <f>COUNT($A$1:A93)+1</f>
        <v>38</v>
      </c>
      <c r="B94" s="241" t="s">
        <v>435</v>
      </c>
      <c r="C94" s="119" t="s">
        <v>46</v>
      </c>
      <c r="D94" s="175">
        <v>50</v>
      </c>
      <c r="E94" s="12"/>
      <c r="F94" s="141">
        <f>D94*E94</f>
        <v>0</v>
      </c>
      <c r="G94" s="54"/>
    </row>
    <row r="95" spans="1:8" s="233" customFormat="1" ht="15" customHeight="1">
      <c r="A95" s="178"/>
      <c r="B95" s="192"/>
      <c r="C95" s="193"/>
      <c r="D95" s="194"/>
      <c r="E95" s="620"/>
      <c r="F95" s="195"/>
      <c r="G95" s="54"/>
      <c r="H95" s="242"/>
    </row>
    <row r="96" spans="1:8" s="233" customFormat="1" ht="15" customHeight="1">
      <c r="A96" s="90"/>
      <c r="B96" s="125"/>
      <c r="C96" s="198"/>
      <c r="D96" s="199"/>
      <c r="E96" s="616" t="s">
        <v>60</v>
      </c>
      <c r="F96" s="155">
        <f>SUM(F64:F95)</f>
        <v>0</v>
      </c>
      <c r="G96" s="54"/>
      <c r="H96" s="242"/>
    </row>
    <row r="97" spans="1:10" ht="13">
      <c r="A97" s="90"/>
      <c r="B97" s="125"/>
      <c r="C97" s="198"/>
      <c r="D97" s="199"/>
      <c r="E97" s="616"/>
      <c r="F97" s="163"/>
    </row>
    <row r="98" spans="1:10" ht="13">
      <c r="A98" s="116" t="s">
        <v>23</v>
      </c>
      <c r="B98" s="91" t="s">
        <v>35</v>
      </c>
      <c r="C98" s="129"/>
      <c r="D98" s="93"/>
      <c r="E98" s="608"/>
      <c r="F98" s="141"/>
    </row>
    <row r="99" spans="1:10">
      <c r="A99" s="90"/>
      <c r="B99" s="125"/>
      <c r="C99" s="92"/>
      <c r="D99" s="93"/>
      <c r="E99" s="608"/>
      <c r="F99" s="141"/>
    </row>
    <row r="100" spans="1:10" s="233" customFormat="1" ht="25">
      <c r="A100" s="178">
        <f>COUNT($A$1:A99)+1</f>
        <v>39</v>
      </c>
      <c r="B100" s="200" t="s">
        <v>360</v>
      </c>
      <c r="C100" s="201"/>
      <c r="D100" s="202"/>
      <c r="E100" s="621"/>
      <c r="F100" s="203"/>
      <c r="G100" s="238"/>
    </row>
    <row r="101" spans="1:10" ht="14.5">
      <c r="A101" s="178"/>
      <c r="B101" s="206" t="s">
        <v>361</v>
      </c>
      <c r="C101" s="201" t="s">
        <v>86</v>
      </c>
      <c r="D101" s="202">
        <v>182</v>
      </c>
      <c r="E101" s="621"/>
      <c r="F101" s="141">
        <f t="shared" ref="F101:F106" si="7">D101*E101</f>
        <v>0</v>
      </c>
      <c r="G101" s="238"/>
      <c r="J101" s="228"/>
    </row>
    <row r="102" spans="1:10" ht="14.5">
      <c r="A102" s="178"/>
      <c r="B102" s="206" t="s">
        <v>434</v>
      </c>
      <c r="C102" s="201" t="s">
        <v>86</v>
      </c>
      <c r="D102" s="202">
        <v>32</v>
      </c>
      <c r="E102" s="621"/>
      <c r="F102" s="141">
        <f t="shared" si="7"/>
        <v>0</v>
      </c>
      <c r="G102" s="238"/>
      <c r="J102" s="228"/>
    </row>
    <row r="103" spans="1:10" ht="25">
      <c r="A103" s="178"/>
      <c r="B103" s="206" t="s">
        <v>433</v>
      </c>
      <c r="C103" s="201" t="s">
        <v>70</v>
      </c>
      <c r="D103" s="202">
        <v>58</v>
      </c>
      <c r="E103" s="621"/>
      <c r="F103" s="141">
        <f t="shared" si="7"/>
        <v>0</v>
      </c>
      <c r="G103" s="205"/>
    </row>
    <row r="104" spans="1:10">
      <c r="A104" s="178"/>
      <c r="B104" s="209"/>
      <c r="C104" s="210"/>
      <c r="D104" s="202"/>
      <c r="E104" s="621"/>
      <c r="F104" s="141">
        <f t="shared" si="7"/>
        <v>0</v>
      </c>
      <c r="G104" s="238"/>
    </row>
    <row r="105" spans="1:10" ht="37.5">
      <c r="A105" s="211">
        <f>COUNT($A$1:A103)+1</f>
        <v>40</v>
      </c>
      <c r="B105" s="125" t="s">
        <v>69</v>
      </c>
      <c r="C105" s="212"/>
      <c r="D105" s="126"/>
      <c r="E105" s="622"/>
      <c r="F105" s="141">
        <f t="shared" si="7"/>
        <v>0</v>
      </c>
    </row>
    <row r="106" spans="1:10">
      <c r="A106" s="211"/>
      <c r="B106" s="215" t="s">
        <v>432</v>
      </c>
      <c r="C106" s="187" t="s">
        <v>12</v>
      </c>
      <c r="D106" s="119">
        <v>1</v>
      </c>
      <c r="E106" s="622"/>
      <c r="F106" s="197">
        <f t="shared" si="7"/>
        <v>0</v>
      </c>
    </row>
    <row r="107" spans="1:10">
      <c r="A107" s="90"/>
      <c r="B107" s="188"/>
      <c r="C107" s="187"/>
      <c r="D107" s="119"/>
      <c r="E107" s="622"/>
      <c r="F107" s="141"/>
    </row>
    <row r="108" spans="1:10" ht="13">
      <c r="A108" s="123"/>
      <c r="B108" s="125"/>
      <c r="C108" s="92"/>
      <c r="D108" s="93"/>
      <c r="E108" s="608" t="s">
        <v>36</v>
      </c>
      <c r="F108" s="142">
        <f>SUM(F101:F107)</f>
        <v>0</v>
      </c>
    </row>
    <row r="109" spans="1:10" ht="13">
      <c r="A109" s="123"/>
      <c r="B109" s="125"/>
      <c r="C109" s="92"/>
      <c r="D109" s="93"/>
      <c r="E109" s="608"/>
      <c r="F109" s="243"/>
    </row>
    <row r="110" spans="1:10" ht="13">
      <c r="A110" s="116" t="s">
        <v>29</v>
      </c>
      <c r="B110" s="91" t="s">
        <v>208</v>
      </c>
      <c r="C110" s="129"/>
      <c r="D110" s="93"/>
      <c r="E110" s="608"/>
      <c r="F110" s="141"/>
    </row>
    <row r="111" spans="1:10" ht="13">
      <c r="A111" s="116"/>
      <c r="B111" s="91"/>
      <c r="C111" s="129"/>
      <c r="D111" s="93"/>
      <c r="E111" s="608"/>
      <c r="F111" s="141"/>
    </row>
    <row r="112" spans="1:10">
      <c r="A112" s="244">
        <f>COUNT($A$5:A110)+1</f>
        <v>41</v>
      </c>
      <c r="B112" s="188" t="s">
        <v>533</v>
      </c>
      <c r="C112" s="245"/>
      <c r="D112" s="245"/>
      <c r="E112" s="622"/>
      <c r="F112" s="246"/>
    </row>
    <row r="113" spans="1:6" ht="25">
      <c r="A113" s="247"/>
      <c r="B113" s="192" t="s">
        <v>534</v>
      </c>
      <c r="C113" s="92" t="s">
        <v>71</v>
      </c>
      <c r="D113" s="93">
        <v>1</v>
      </c>
      <c r="E113" s="608"/>
      <c r="F113" s="141">
        <f t="shared" ref="F113:F118" si="8">D113*E113</f>
        <v>0</v>
      </c>
    </row>
    <row r="114" spans="1:6" ht="25">
      <c r="A114" s="247"/>
      <c r="B114" s="213" t="s">
        <v>535</v>
      </c>
      <c r="C114" s="92" t="s">
        <v>71</v>
      </c>
      <c r="D114" s="93">
        <v>6</v>
      </c>
      <c r="E114" s="608"/>
      <c r="F114" s="141">
        <f t="shared" si="8"/>
        <v>0</v>
      </c>
    </row>
    <row r="115" spans="1:6" ht="25">
      <c r="A115" s="247"/>
      <c r="B115" s="192" t="s">
        <v>536</v>
      </c>
      <c r="C115" s="92" t="s">
        <v>537</v>
      </c>
      <c r="D115" s="93">
        <v>560</v>
      </c>
      <c r="E115" s="608"/>
      <c r="F115" s="141">
        <f t="shared" si="8"/>
        <v>0</v>
      </c>
    </row>
    <row r="116" spans="1:6" ht="25">
      <c r="A116" s="247"/>
      <c r="B116" s="248" t="s">
        <v>538</v>
      </c>
      <c r="C116" s="92" t="s">
        <v>46</v>
      </c>
      <c r="D116" s="93">
        <v>5</v>
      </c>
      <c r="E116" s="608"/>
      <c r="F116" s="141">
        <f t="shared" si="8"/>
        <v>0</v>
      </c>
    </row>
    <row r="117" spans="1:6" ht="25">
      <c r="A117" s="247"/>
      <c r="B117" s="248" t="s">
        <v>539</v>
      </c>
      <c r="C117" s="92" t="s">
        <v>46</v>
      </c>
      <c r="D117" s="93">
        <v>35</v>
      </c>
      <c r="E117" s="608"/>
      <c r="F117" s="141">
        <f t="shared" si="8"/>
        <v>0</v>
      </c>
    </row>
    <row r="118" spans="1:6" ht="62.5">
      <c r="A118" s="247"/>
      <c r="B118" s="249" t="s">
        <v>540</v>
      </c>
      <c r="C118" s="92" t="s">
        <v>46</v>
      </c>
      <c r="D118" s="93">
        <v>15</v>
      </c>
      <c r="E118" s="608"/>
      <c r="F118" s="141">
        <f t="shared" si="8"/>
        <v>0</v>
      </c>
    </row>
    <row r="119" spans="1:6" ht="13">
      <c r="A119" s="116"/>
      <c r="B119" s="91"/>
      <c r="C119" s="129"/>
      <c r="D119" s="93"/>
      <c r="E119" s="608"/>
      <c r="F119" s="141"/>
    </row>
    <row r="120" spans="1:6" ht="25">
      <c r="A120" s="244">
        <f>COUNT($A$5:A119)+1</f>
        <v>42</v>
      </c>
      <c r="B120" s="250" t="s">
        <v>541</v>
      </c>
      <c r="C120" s="92" t="s">
        <v>86</v>
      </c>
      <c r="D120" s="251">
        <v>38</v>
      </c>
      <c r="E120" s="624"/>
      <c r="F120" s="252">
        <f>D120*E120</f>
        <v>0</v>
      </c>
    </row>
    <row r="121" spans="1:6">
      <c r="A121" s="244"/>
      <c r="B121" s="250"/>
      <c r="C121" s="92"/>
      <c r="D121" s="251"/>
      <c r="E121" s="624"/>
      <c r="F121" s="252"/>
    </row>
    <row r="122" spans="1:6" ht="25">
      <c r="A122" s="253">
        <f>COUNT($A$3:A120)+1</f>
        <v>43</v>
      </c>
      <c r="B122" s="250" t="s">
        <v>542</v>
      </c>
      <c r="C122" s="92" t="s">
        <v>12</v>
      </c>
      <c r="D122" s="251">
        <v>40</v>
      </c>
      <c r="E122" s="625"/>
      <c r="F122" s="252">
        <f>D122*E122</f>
        <v>0</v>
      </c>
    </row>
    <row r="123" spans="1:6">
      <c r="A123" s="244"/>
      <c r="B123" s="250"/>
      <c r="C123" s="92"/>
      <c r="D123" s="251"/>
      <c r="E123" s="624"/>
      <c r="F123" s="252"/>
    </row>
    <row r="124" spans="1:6" ht="13">
      <c r="A124" s="244"/>
      <c r="B124" s="250"/>
      <c r="C124" s="92"/>
      <c r="D124" s="251"/>
      <c r="E124" s="608" t="s">
        <v>209</v>
      </c>
      <c r="F124" s="142">
        <f>SUM(F113:F123)</f>
        <v>0</v>
      </c>
    </row>
    <row r="125" spans="1:6" ht="13">
      <c r="A125" s="116"/>
      <c r="B125" s="91"/>
      <c r="C125" s="129"/>
      <c r="D125" s="93"/>
      <c r="E125" s="608"/>
      <c r="F125" s="141"/>
    </row>
    <row r="126" spans="1:6" ht="13">
      <c r="A126" s="139" t="s">
        <v>270</v>
      </c>
      <c r="B126" s="91" t="s">
        <v>89</v>
      </c>
      <c r="C126" s="92"/>
      <c r="D126" s="140">
        <v>0.1</v>
      </c>
      <c r="E126" s="606"/>
      <c r="F126" s="142">
        <f>(F108+F96+F60+F44+F124)*D126</f>
        <v>0</v>
      </c>
    </row>
    <row r="127" spans="1:6">
      <c r="A127" s="143"/>
      <c r="B127" s="53"/>
      <c r="C127" s="77"/>
      <c r="D127" s="137"/>
      <c r="E127" s="604"/>
      <c r="F127" s="121"/>
    </row>
    <row r="128" spans="1:6">
      <c r="A128" s="143"/>
      <c r="B128" s="53"/>
      <c r="C128" s="77"/>
      <c r="D128" s="137"/>
      <c r="E128" s="604"/>
      <c r="F128" s="121"/>
    </row>
    <row r="129" spans="1:6" ht="13">
      <c r="A129" s="90"/>
      <c r="B129" s="145" t="s">
        <v>43</v>
      </c>
      <c r="C129" s="92"/>
      <c r="D129" s="93"/>
      <c r="E129" s="608"/>
      <c r="F129" s="146"/>
    </row>
    <row r="130" spans="1:6">
      <c r="A130" s="110" t="s">
        <v>20</v>
      </c>
      <c r="B130" s="53" t="str">
        <f>+B5</f>
        <v>PRIPRAVLJALNA DELA</v>
      </c>
      <c r="C130" s="77"/>
      <c r="D130" s="137"/>
      <c r="E130" s="604"/>
      <c r="F130" s="121">
        <f>+F44</f>
        <v>0</v>
      </c>
    </row>
    <row r="131" spans="1:6">
      <c r="A131" s="110" t="s">
        <v>21</v>
      </c>
      <c r="B131" s="53" t="str">
        <f>+B46</f>
        <v>ZEMELJSKA DELA</v>
      </c>
      <c r="C131" s="77"/>
      <c r="D131" s="137"/>
      <c r="E131" s="604"/>
      <c r="F131" s="121">
        <f>F60</f>
        <v>0</v>
      </c>
    </row>
    <row r="132" spans="1:6">
      <c r="A132" s="110" t="s">
        <v>22</v>
      </c>
      <c r="B132" s="164" t="str">
        <f>+B62</f>
        <v>SPODNJI in ZGORNJI USTROJ</v>
      </c>
      <c r="C132" s="77"/>
      <c r="D132" s="137"/>
      <c r="E132" s="604"/>
      <c r="F132" s="121">
        <f>F96</f>
        <v>0</v>
      </c>
    </row>
    <row r="133" spans="1:6">
      <c r="A133" s="147" t="s">
        <v>23</v>
      </c>
      <c r="B133" s="164" t="str">
        <f>+B98</f>
        <v>PROMETNA UREDITEV</v>
      </c>
      <c r="C133" s="77"/>
      <c r="D133" s="217"/>
      <c r="E133" s="604"/>
      <c r="F133" s="121">
        <f>F108</f>
        <v>0</v>
      </c>
    </row>
    <row r="134" spans="1:6">
      <c r="A134" s="147" t="s">
        <v>29</v>
      </c>
      <c r="B134" s="164" t="str">
        <f>B110</f>
        <v>ZAKLJUČNA DELA</v>
      </c>
      <c r="C134" s="77"/>
      <c r="D134" s="217"/>
      <c r="E134" s="604"/>
      <c r="F134" s="121">
        <f>F124</f>
        <v>0</v>
      </c>
    </row>
    <row r="135" spans="1:6">
      <c r="A135" s="147" t="s">
        <v>270</v>
      </c>
      <c r="B135" s="148" t="str">
        <f>+B126</f>
        <v xml:space="preserve">DODATNA IN NEPREDVIDENA DELA </v>
      </c>
      <c r="C135" s="149"/>
      <c r="D135" s="150"/>
      <c r="E135" s="610"/>
      <c r="F135" s="151">
        <f>+F126</f>
        <v>0</v>
      </c>
    </row>
    <row r="136" spans="1:6" ht="13">
      <c r="A136" s="123"/>
      <c r="B136" s="152" t="s">
        <v>443</v>
      </c>
      <c r="C136" s="153"/>
      <c r="D136" s="154"/>
      <c r="E136" s="611"/>
      <c r="F136" s="155">
        <f>SUM(F130:F135)</f>
        <v>0</v>
      </c>
    </row>
    <row r="137" spans="1:6">
      <c r="A137" s="123"/>
      <c r="B137" s="125"/>
      <c r="C137" s="92"/>
      <c r="D137" s="93"/>
      <c r="E137" s="608"/>
      <c r="F137" s="141"/>
    </row>
  </sheetData>
  <conditionalFormatting sqref="M45">
    <cfRule type="expression" dxfId="39" priority="35" stopIfTrue="1">
      <formula>$K45&gt;0</formula>
    </cfRule>
    <cfRule type="expression" dxfId="38" priority="36" stopIfTrue="1">
      <formula>$G58=1</formula>
    </cfRule>
  </conditionalFormatting>
  <conditionalFormatting sqref="O45:P45">
    <cfRule type="expression" dxfId="37" priority="37" stopIfTrue="1">
      <formula>$K45&gt;0</formula>
    </cfRule>
    <cfRule type="expression" dxfId="36" priority="38" stopIfTrue="1">
      <formula>$G58=1</formula>
    </cfRule>
  </conditionalFormatting>
  <conditionalFormatting sqref="B52:B53 B50">
    <cfRule type="expression" dxfId="35" priority="47" stopIfTrue="1">
      <formula>#REF!&gt;0</formula>
    </cfRule>
    <cfRule type="expression" dxfId="34" priority="48" stopIfTrue="1">
      <formula>$G50=1</formula>
    </cfRule>
  </conditionalFormatting>
  <conditionalFormatting sqref="D52:D53 D50">
    <cfRule type="expression" dxfId="33" priority="55" stopIfTrue="1">
      <formula>#REF!&gt;0</formula>
    </cfRule>
    <cfRule type="expression" dxfId="32" priority="56" stopIfTrue="1">
      <formula>$G50=1</formula>
    </cfRule>
  </conditionalFormatting>
  <conditionalFormatting sqref="B48">
    <cfRule type="expression" dxfId="31" priority="61" stopIfTrue="1">
      <formula>$K40&gt;0</formula>
    </cfRule>
    <cfRule type="expression" dxfId="30" priority="62" stopIfTrue="1">
      <formula>$G48=1</formula>
    </cfRule>
  </conditionalFormatting>
  <conditionalFormatting sqref="D48">
    <cfRule type="expression" dxfId="29" priority="63" stopIfTrue="1">
      <formula>$K40&gt;0</formula>
    </cfRule>
    <cfRule type="expression" dxfId="28" priority="64" stopIfTrue="1">
      <formula>$G48=1</formula>
    </cfRule>
  </conditionalFormatting>
  <conditionalFormatting sqref="G48">
    <cfRule type="expression" dxfId="27" priority="69" stopIfTrue="1">
      <formula>J21&gt;0</formula>
    </cfRule>
    <cfRule type="expression" dxfId="26" priority="70" stopIfTrue="1">
      <formula>F47=1</formula>
    </cfRule>
  </conditionalFormatting>
  <pageMargins left="0.78740157480314965" right="0.59055118110236227" top="0.86614173228346458" bottom="1.1811023622047245" header="0.31496062992125984" footer="0.51181102362204722"/>
  <pageSetup paperSize="9" orientation="portrait" horizontalDpi="300" verticalDpi="300" r:id="rId1"/>
  <headerFooter alignWithMargins="0">
    <oddHeader>&amp;L&amp;8&amp;F</oddHeader>
    <oddFooter>&amp;L&amp;"FuturaTEEMedCon,Običajno"&amp;9PROTIM RŽIŠNIK PERC d.o.o.,  Poslovna cona A 2,  4208 ŠENČUR,  SLOVENIJA
tel.: 04 279 18 00  fax: 04 279 18 25  e-mail:  protim@rzisnik-perc.si  url: www.protim.si&amp;R&amp;"FuturaTEEMedCon,Običajno"&amp;P/&amp;N</oddFooter>
  </headerFooter>
  <rowBreaks count="1" manualBreakCount="1">
    <brk id="97" max="5"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14"/>
  <sheetViews>
    <sheetView showZeros="0" view="pageBreakPreview" topLeftCell="A86" zoomScaleNormal="100" zoomScaleSheetLayoutView="100" workbookViewId="0">
      <selection activeCell="E86" sqref="E1:E1048576"/>
    </sheetView>
  </sheetViews>
  <sheetFormatPr defaultColWidth="9.1796875" defaultRowHeight="12.5"/>
  <cols>
    <col min="1" max="1" width="5.81640625" style="328" customWidth="1"/>
    <col min="2" max="2" width="45" style="76" customWidth="1"/>
    <col min="3" max="3" width="6" style="325" bestFit="1" customWidth="1"/>
    <col min="4" max="4" width="8.1796875" style="329" customWidth="1"/>
    <col min="5" max="5" width="9.453125" style="645" customWidth="1"/>
    <col min="6" max="6" width="13.26953125" style="228" customWidth="1"/>
    <col min="7" max="7" width="20.81640625" style="62" bestFit="1" customWidth="1"/>
    <col min="8" max="8" width="8.1796875" style="62" customWidth="1"/>
    <col min="9" max="9" width="9.1796875" style="325"/>
    <col min="10" max="10" width="9.1796875" style="228"/>
    <col min="11" max="16384" width="9.1796875" style="62"/>
  </cols>
  <sheetData>
    <row r="1" spans="1:10" s="54" customFormat="1" ht="14">
      <c r="A1" s="257" t="s">
        <v>51</v>
      </c>
      <c r="B1" s="258" t="s">
        <v>162</v>
      </c>
      <c r="C1" s="259"/>
      <c r="D1" s="260"/>
      <c r="E1" s="627"/>
      <c r="F1" s="261"/>
      <c r="I1" s="77"/>
      <c r="J1" s="121"/>
    </row>
    <row r="2" spans="1:10" s="54" customFormat="1" ht="13">
      <c r="A2" s="90"/>
      <c r="B2" s="262"/>
      <c r="C2" s="177"/>
      <c r="D2" s="263"/>
      <c r="E2" s="628"/>
      <c r="F2" s="264"/>
      <c r="I2" s="77"/>
      <c r="J2" s="121"/>
    </row>
    <row r="3" spans="1:10" s="54" customFormat="1">
      <c r="A3" s="265" t="s">
        <v>16</v>
      </c>
      <c r="B3" s="105" t="s">
        <v>26</v>
      </c>
      <c r="C3" s="106" t="s">
        <v>17</v>
      </c>
      <c r="D3" s="107" t="s">
        <v>18</v>
      </c>
      <c r="E3" s="614" t="s">
        <v>19</v>
      </c>
      <c r="F3" s="158" t="s">
        <v>27</v>
      </c>
      <c r="I3" s="77"/>
      <c r="J3" s="121"/>
    </row>
    <row r="4" spans="1:10" s="54" customFormat="1">
      <c r="A4" s="90"/>
      <c r="B4" s="266"/>
      <c r="C4" s="177"/>
      <c r="D4" s="263"/>
      <c r="E4" s="628"/>
      <c r="F4" s="264"/>
      <c r="I4" s="77"/>
      <c r="J4" s="121"/>
    </row>
    <row r="5" spans="1:10" s="54" customFormat="1" ht="13">
      <c r="A5" s="267" t="s">
        <v>20</v>
      </c>
      <c r="B5" s="268" t="s">
        <v>31</v>
      </c>
      <c r="C5" s="177"/>
      <c r="D5" s="263"/>
      <c r="E5" s="628"/>
      <c r="F5" s="264"/>
      <c r="I5" s="77"/>
      <c r="J5" s="121"/>
    </row>
    <row r="6" spans="1:10" s="54" customFormat="1">
      <c r="A6" s="90"/>
      <c r="B6" s="266"/>
      <c r="C6" s="177"/>
      <c r="D6" s="263"/>
      <c r="E6" s="628"/>
      <c r="F6" s="264"/>
      <c r="I6" s="77"/>
      <c r="J6" s="121"/>
    </row>
    <row r="7" spans="1:10" s="54" customFormat="1" ht="14.5">
      <c r="A7" s="90">
        <f>COUNT($A$1:A6)+1</f>
        <v>1</v>
      </c>
      <c r="B7" s="266" t="s">
        <v>37</v>
      </c>
      <c r="C7" s="77" t="s">
        <v>47</v>
      </c>
      <c r="D7" s="137">
        <v>1322</v>
      </c>
      <c r="E7" s="604"/>
      <c r="F7" s="121">
        <f>D7*E7</f>
        <v>0</v>
      </c>
      <c r="I7" s="77"/>
      <c r="J7" s="121"/>
    </row>
    <row r="8" spans="1:10" s="54" customFormat="1">
      <c r="A8" s="90"/>
      <c r="B8" s="266"/>
      <c r="C8" s="77"/>
      <c r="D8" s="137"/>
      <c r="E8" s="604"/>
      <c r="F8" s="121"/>
      <c r="I8" s="77"/>
      <c r="J8" s="121"/>
    </row>
    <row r="9" spans="1:10" s="54" customFormat="1">
      <c r="A9" s="90">
        <f>COUNT($A$1:A8)+1</f>
        <v>2</v>
      </c>
      <c r="B9" s="266" t="s">
        <v>38</v>
      </c>
      <c r="C9" s="77" t="s">
        <v>12</v>
      </c>
      <c r="D9" s="137">
        <v>66</v>
      </c>
      <c r="E9" s="604"/>
      <c r="F9" s="121">
        <f>D9*E9</f>
        <v>0</v>
      </c>
      <c r="I9" s="77"/>
      <c r="J9" s="121"/>
    </row>
    <row r="10" spans="1:10" s="54" customFormat="1">
      <c r="A10" s="90"/>
      <c r="B10" s="266"/>
      <c r="C10" s="77"/>
      <c r="D10" s="137"/>
      <c r="E10" s="604"/>
      <c r="F10" s="121"/>
      <c r="I10" s="77"/>
      <c r="J10" s="121"/>
    </row>
    <row r="11" spans="1:10" s="54" customFormat="1" ht="13">
      <c r="A11" s="90"/>
      <c r="B11" s="136"/>
      <c r="C11" s="77"/>
      <c r="D11" s="137"/>
      <c r="E11" s="616" t="s">
        <v>33</v>
      </c>
      <c r="F11" s="155">
        <f>SUM(F7:F9)</f>
        <v>0</v>
      </c>
      <c r="I11" s="77"/>
    </row>
    <row r="12" spans="1:10" s="54" customFormat="1">
      <c r="A12" s="90"/>
      <c r="B12" s="266"/>
      <c r="C12" s="77"/>
      <c r="D12" s="137"/>
      <c r="E12" s="604"/>
      <c r="F12" s="121"/>
      <c r="I12" s="77"/>
      <c r="J12" s="121"/>
    </row>
    <row r="13" spans="1:10" s="54" customFormat="1" ht="13">
      <c r="A13" s="116" t="s">
        <v>21</v>
      </c>
      <c r="B13" s="91" t="s">
        <v>15</v>
      </c>
      <c r="C13" s="92"/>
      <c r="D13" s="93"/>
      <c r="E13" s="608"/>
      <c r="F13" s="141"/>
      <c r="I13" s="77"/>
    </row>
    <row r="14" spans="1:10" s="54" customFormat="1">
      <c r="A14" s="90"/>
      <c r="B14" s="266"/>
      <c r="C14" s="177"/>
      <c r="D14" s="263"/>
      <c r="E14" s="628"/>
      <c r="F14" s="264"/>
      <c r="I14" s="77"/>
      <c r="J14" s="121"/>
    </row>
    <row r="15" spans="1:10" s="191" customFormat="1" ht="112.5">
      <c r="A15" s="90">
        <f>COUNT($A$1:A14)+1</f>
        <v>3</v>
      </c>
      <c r="B15" s="164" t="s">
        <v>492</v>
      </c>
      <c r="C15" s="129" t="s">
        <v>45</v>
      </c>
      <c r="D15" s="128">
        <v>3936</v>
      </c>
      <c r="E15" s="629"/>
      <c r="F15" s="121">
        <f>D15*E15</f>
        <v>0</v>
      </c>
      <c r="G15" s="54"/>
      <c r="H15" s="269"/>
      <c r="I15" s="270"/>
      <c r="J15" s="197"/>
    </row>
    <row r="16" spans="1:10" s="191" customFormat="1">
      <c r="A16" s="90"/>
      <c r="B16" s="164"/>
      <c r="C16" s="129"/>
      <c r="D16" s="128"/>
      <c r="E16" s="629"/>
      <c r="F16" s="121"/>
      <c r="G16" s="54"/>
      <c r="H16" s="269"/>
      <c r="I16" s="270"/>
      <c r="J16" s="197"/>
    </row>
    <row r="17" spans="1:10" s="191" customFormat="1" ht="112.5">
      <c r="A17" s="185">
        <f>COUNT($A$1:A16)+1</f>
        <v>4</v>
      </c>
      <c r="B17" s="164" t="s">
        <v>493</v>
      </c>
      <c r="C17" s="129" t="s">
        <v>45</v>
      </c>
      <c r="D17" s="128">
        <v>35</v>
      </c>
      <c r="E17" s="629"/>
      <c r="F17" s="122">
        <f>D17*E17</f>
        <v>0</v>
      </c>
      <c r="G17" s="54"/>
      <c r="H17" s="269"/>
      <c r="I17" s="270"/>
      <c r="J17" s="197"/>
    </row>
    <row r="18" spans="1:10" s="191" customFormat="1">
      <c r="A18" s="90"/>
      <c r="B18" s="271"/>
      <c r="C18" s="129"/>
      <c r="D18" s="128"/>
      <c r="E18" s="629"/>
      <c r="F18" s="121"/>
      <c r="I18" s="270"/>
      <c r="J18" s="197"/>
    </row>
    <row r="19" spans="1:10" s="191" customFormat="1" ht="37.5">
      <c r="A19" s="90">
        <f>COUNT($A$1:A18)+1</f>
        <v>5</v>
      </c>
      <c r="B19" s="188" t="s">
        <v>66</v>
      </c>
      <c r="C19" s="119" t="s">
        <v>45</v>
      </c>
      <c r="D19" s="119">
        <v>65</v>
      </c>
      <c r="E19" s="617"/>
      <c r="F19" s="121">
        <f t="shared" ref="F19:F21" si="0">D19*E19</f>
        <v>0</v>
      </c>
      <c r="I19" s="270"/>
    </row>
    <row r="20" spans="1:10" s="184" customFormat="1">
      <c r="A20" s="272"/>
      <c r="B20" s="273"/>
      <c r="C20" s="274"/>
      <c r="D20" s="275"/>
      <c r="E20" s="630"/>
      <c r="F20" s="121">
        <f t="shared" si="0"/>
        <v>0</v>
      </c>
      <c r="I20" s="276"/>
    </row>
    <row r="21" spans="1:10" s="54" customFormat="1" ht="25">
      <c r="A21" s="90">
        <f>COUNT($A$1:A19)+1</f>
        <v>6</v>
      </c>
      <c r="B21" s="125" t="s">
        <v>103</v>
      </c>
      <c r="C21" s="277" t="s">
        <v>46</v>
      </c>
      <c r="D21" s="137">
        <v>1190</v>
      </c>
      <c r="E21" s="604"/>
      <c r="F21" s="121">
        <f t="shared" si="0"/>
        <v>0</v>
      </c>
      <c r="I21" s="77"/>
      <c r="J21" s="121"/>
    </row>
    <row r="22" spans="1:10" s="54" customFormat="1">
      <c r="A22" s="90"/>
      <c r="B22" s="125"/>
      <c r="C22" s="277"/>
      <c r="D22" s="137"/>
      <c r="E22" s="604"/>
      <c r="F22" s="121"/>
      <c r="I22" s="77"/>
      <c r="J22" s="121"/>
    </row>
    <row r="23" spans="1:10" s="54" customFormat="1" ht="62.5">
      <c r="A23" s="185">
        <f>COUNT($A$1:A22)+1</f>
        <v>7</v>
      </c>
      <c r="B23" s="278" t="s">
        <v>236</v>
      </c>
      <c r="C23" s="279"/>
      <c r="D23" s="280"/>
      <c r="E23" s="631"/>
      <c r="F23" s="281"/>
      <c r="I23" s="77"/>
      <c r="J23" s="121"/>
    </row>
    <row r="24" spans="1:10" s="54" customFormat="1" ht="25">
      <c r="A24" s="185"/>
      <c r="B24" s="282" t="s">
        <v>237</v>
      </c>
      <c r="C24" s="126" t="s">
        <v>12</v>
      </c>
      <c r="D24" s="126">
        <v>10</v>
      </c>
      <c r="E24" s="604"/>
      <c r="F24" s="121">
        <f t="shared" ref="F24:F25" si="1">D24*E24</f>
        <v>0</v>
      </c>
      <c r="I24" s="77"/>
      <c r="J24" s="121"/>
    </row>
    <row r="25" spans="1:10" s="54" customFormat="1" ht="25">
      <c r="A25" s="185"/>
      <c r="B25" s="283" t="s">
        <v>238</v>
      </c>
      <c r="C25" s="126" t="s">
        <v>12</v>
      </c>
      <c r="D25" s="126">
        <v>10</v>
      </c>
      <c r="E25" s="604"/>
      <c r="F25" s="121">
        <f t="shared" si="1"/>
        <v>0</v>
      </c>
      <c r="I25" s="77"/>
      <c r="J25" s="121"/>
    </row>
    <row r="26" spans="1:10" s="54" customFormat="1" ht="25">
      <c r="A26" s="185"/>
      <c r="B26" s="283" t="s">
        <v>336</v>
      </c>
      <c r="C26" s="126" t="s">
        <v>12</v>
      </c>
      <c r="D26" s="126">
        <v>10</v>
      </c>
      <c r="E26" s="604"/>
      <c r="F26" s="121">
        <f t="shared" ref="F26" si="2">D26*E26</f>
        <v>0</v>
      </c>
      <c r="I26" s="77"/>
      <c r="J26" s="121"/>
    </row>
    <row r="27" spans="1:10" s="54" customFormat="1">
      <c r="A27" s="185"/>
      <c r="B27" s="282"/>
      <c r="C27" s="126"/>
      <c r="D27" s="126"/>
      <c r="E27" s="632"/>
      <c r="F27" s="284"/>
      <c r="I27" s="77"/>
      <c r="J27" s="121"/>
    </row>
    <row r="28" spans="1:10" s="54" customFormat="1" ht="37.5">
      <c r="A28" s="185">
        <f>COUNT($A$1:A27)+1</f>
        <v>8</v>
      </c>
      <c r="B28" s="125" t="s">
        <v>65</v>
      </c>
      <c r="C28" s="129" t="s">
        <v>45</v>
      </c>
      <c r="D28" s="93">
        <v>2454</v>
      </c>
      <c r="E28" s="608"/>
      <c r="F28" s="121">
        <f>D28*E28</f>
        <v>0</v>
      </c>
      <c r="H28" s="269"/>
      <c r="I28" s="77"/>
    </row>
    <row r="29" spans="1:10" s="191" customFormat="1">
      <c r="A29" s="90"/>
      <c r="B29" s="271"/>
      <c r="C29" s="285"/>
      <c r="D29" s="286"/>
      <c r="E29" s="633"/>
      <c r="F29" s="121">
        <f>D29*E29</f>
        <v>0</v>
      </c>
      <c r="I29" s="270"/>
      <c r="J29" s="197"/>
    </row>
    <row r="30" spans="1:10" s="54" customFormat="1" ht="50">
      <c r="A30" s="185">
        <f>COUNT($A$1:A29)+1</f>
        <v>9</v>
      </c>
      <c r="B30" s="125" t="s">
        <v>67</v>
      </c>
      <c r="C30" s="129" t="s">
        <v>45</v>
      </c>
      <c r="D30" s="93">
        <v>1482</v>
      </c>
      <c r="E30" s="608"/>
      <c r="F30" s="121">
        <f>D30*E30</f>
        <v>0</v>
      </c>
      <c r="H30" s="269"/>
    </row>
    <row r="31" spans="1:10" s="54" customFormat="1">
      <c r="A31" s="185"/>
      <c r="B31" s="125"/>
      <c r="C31" s="129"/>
      <c r="D31" s="93"/>
      <c r="E31" s="608"/>
      <c r="F31" s="121"/>
      <c r="I31" s="77"/>
    </row>
    <row r="32" spans="1:10" s="54" customFormat="1" ht="50">
      <c r="A32" s="185">
        <f>COUNT($A$1:A31)+1</f>
        <v>10</v>
      </c>
      <c r="B32" s="125" t="s">
        <v>358</v>
      </c>
      <c r="C32" s="129" t="s">
        <v>71</v>
      </c>
      <c r="D32" s="93">
        <v>482</v>
      </c>
      <c r="E32" s="608"/>
      <c r="F32" s="141">
        <f t="shared" ref="F32:F42" si="3">D32*E32</f>
        <v>0</v>
      </c>
      <c r="I32" s="77"/>
    </row>
    <row r="33" spans="1:10" s="54" customFormat="1">
      <c r="A33" s="90"/>
      <c r="B33" s="125"/>
      <c r="C33" s="129"/>
      <c r="D33" s="173"/>
      <c r="E33" s="608"/>
      <c r="F33" s="141">
        <f t="shared" si="3"/>
        <v>0</v>
      </c>
      <c r="I33" s="77"/>
    </row>
    <row r="34" spans="1:10" s="54" customFormat="1" ht="45" customHeight="1">
      <c r="A34" s="90">
        <f>COUNT($A$1:A33)+1</f>
        <v>11</v>
      </c>
      <c r="B34" s="125" t="s">
        <v>34</v>
      </c>
      <c r="C34" s="129" t="s">
        <v>46</v>
      </c>
      <c r="D34" s="93">
        <v>1925</v>
      </c>
      <c r="E34" s="608"/>
      <c r="F34" s="141">
        <f t="shared" si="3"/>
        <v>0</v>
      </c>
      <c r="I34" s="77"/>
    </row>
    <row r="35" spans="1:10" s="54" customFormat="1">
      <c r="A35" s="90"/>
      <c r="B35" s="125"/>
      <c r="C35" s="129"/>
      <c r="D35" s="93"/>
      <c r="E35" s="608"/>
      <c r="F35" s="141">
        <f t="shared" si="3"/>
        <v>0</v>
      </c>
      <c r="I35" s="77"/>
      <c r="J35" s="121"/>
    </row>
    <row r="36" spans="1:10" s="54" customFormat="1" ht="37.5">
      <c r="A36" s="90">
        <f>COUNT($A$1:A34)+1</f>
        <v>12</v>
      </c>
      <c r="B36" s="174" t="s">
        <v>68</v>
      </c>
      <c r="C36" s="119" t="s">
        <v>47</v>
      </c>
      <c r="D36" s="175">
        <v>8</v>
      </c>
      <c r="E36" s="12"/>
      <c r="F36" s="141">
        <f t="shared" si="3"/>
        <v>0</v>
      </c>
      <c r="I36" s="77"/>
      <c r="J36" s="121"/>
    </row>
    <row r="37" spans="1:10" s="288" customFormat="1">
      <c r="A37" s="90"/>
      <c r="B37" s="174"/>
      <c r="C37" s="177"/>
      <c r="D37" s="175"/>
      <c r="E37" s="12"/>
      <c r="F37" s="141">
        <f t="shared" si="3"/>
        <v>0</v>
      </c>
      <c r="I37" s="289"/>
    </row>
    <row r="38" spans="1:10" s="288" customFormat="1" ht="25">
      <c r="A38" s="90">
        <f>COUNT($A$1:A36)+1</f>
        <v>13</v>
      </c>
      <c r="B38" s="174" t="s">
        <v>207</v>
      </c>
      <c r="C38" s="119" t="s">
        <v>47</v>
      </c>
      <c r="D38" s="175">
        <v>8</v>
      </c>
      <c r="E38" s="12"/>
      <c r="F38" s="141">
        <f t="shared" si="3"/>
        <v>0</v>
      </c>
      <c r="I38" s="289"/>
    </row>
    <row r="39" spans="1:10" s="205" customFormat="1">
      <c r="A39" s="90"/>
      <c r="B39" s="125"/>
      <c r="C39" s="92"/>
      <c r="D39" s="93"/>
      <c r="E39" s="608"/>
      <c r="F39" s="141">
        <f t="shared" si="3"/>
        <v>0</v>
      </c>
      <c r="G39" s="290"/>
      <c r="I39" s="291"/>
    </row>
    <row r="40" spans="1:10" s="288" customFormat="1">
      <c r="A40" s="178">
        <f>COUNT($A$1:A39)+1</f>
        <v>14</v>
      </c>
      <c r="B40" s="179" t="s">
        <v>446</v>
      </c>
      <c r="C40" s="92"/>
      <c r="D40" s="180"/>
      <c r="E40" s="618"/>
      <c r="F40" s="141">
        <f t="shared" si="3"/>
        <v>0</v>
      </c>
      <c r="I40" s="289"/>
    </row>
    <row r="41" spans="1:10" s="205" customFormat="1" ht="14.5">
      <c r="A41" s="178"/>
      <c r="B41" s="182" t="s">
        <v>357</v>
      </c>
      <c r="C41" s="92" t="s">
        <v>70</v>
      </c>
      <c r="D41" s="180">
        <v>440</v>
      </c>
      <c r="E41" s="618"/>
      <c r="F41" s="141">
        <f t="shared" si="3"/>
        <v>0</v>
      </c>
      <c r="G41" s="292"/>
      <c r="I41" s="291"/>
    </row>
    <row r="42" spans="1:10" s="205" customFormat="1" ht="14.5">
      <c r="A42" s="178"/>
      <c r="B42" s="182" t="s">
        <v>356</v>
      </c>
      <c r="C42" s="92" t="s">
        <v>70</v>
      </c>
      <c r="D42" s="180">
        <v>440</v>
      </c>
      <c r="E42" s="618"/>
      <c r="F42" s="141">
        <f t="shared" si="3"/>
        <v>0</v>
      </c>
      <c r="G42" s="292"/>
      <c r="I42" s="291"/>
    </row>
    <row r="43" spans="1:10" s="205" customFormat="1">
      <c r="A43" s="178"/>
      <c r="B43" s="182"/>
      <c r="C43" s="92"/>
      <c r="D43" s="180"/>
      <c r="E43" s="618"/>
      <c r="F43" s="141"/>
      <c r="G43" s="292"/>
      <c r="I43" s="291"/>
    </row>
    <row r="44" spans="1:10" s="205" customFormat="1" ht="14.5">
      <c r="A44" s="90">
        <f>COUNT($A$1:A42)+1</f>
        <v>15</v>
      </c>
      <c r="B44" s="174" t="s">
        <v>436</v>
      </c>
      <c r="C44" s="119" t="s">
        <v>47</v>
      </c>
      <c r="D44" s="175">
        <v>143</v>
      </c>
      <c r="E44" s="12"/>
      <c r="F44" s="141">
        <f>D44*E44</f>
        <v>0</v>
      </c>
      <c r="G44" s="292"/>
      <c r="I44" s="291"/>
    </row>
    <row r="45" spans="1:10" s="205" customFormat="1">
      <c r="A45" s="90"/>
      <c r="B45" s="174"/>
      <c r="C45" s="119"/>
      <c r="D45" s="175"/>
      <c r="E45" s="12"/>
      <c r="F45" s="141"/>
      <c r="G45" s="292"/>
      <c r="I45" s="291"/>
    </row>
    <row r="46" spans="1:10" s="205" customFormat="1" ht="112.5">
      <c r="A46" s="185">
        <f>COUNT($A$1:A45)+1</f>
        <v>16</v>
      </c>
      <c r="B46" s="164" t="s">
        <v>239</v>
      </c>
      <c r="C46" s="119" t="s">
        <v>45</v>
      </c>
      <c r="D46" s="293">
        <v>16</v>
      </c>
      <c r="E46" s="634"/>
      <c r="F46" s="295">
        <f>D46*E46</f>
        <v>0</v>
      </c>
      <c r="G46" s="292"/>
      <c r="I46" s="291"/>
    </row>
    <row r="47" spans="1:10" s="205" customFormat="1">
      <c r="A47" s="185"/>
      <c r="B47" s="164"/>
      <c r="C47" s="119"/>
      <c r="D47" s="293"/>
      <c r="E47" s="634"/>
      <c r="F47" s="295"/>
      <c r="G47" s="292"/>
      <c r="I47" s="291"/>
    </row>
    <row r="48" spans="1:10" s="205" customFormat="1" ht="13">
      <c r="A48" s="90"/>
      <c r="B48" s="136"/>
      <c r="C48" s="77"/>
      <c r="D48" s="137"/>
      <c r="E48" s="616" t="s">
        <v>13</v>
      </c>
      <c r="F48" s="155">
        <f>SUM(F15:F46)</f>
        <v>0</v>
      </c>
      <c r="G48" s="292"/>
      <c r="I48" s="291"/>
    </row>
    <row r="49" spans="1:9" s="205" customFormat="1" ht="13">
      <c r="A49" s="90"/>
      <c r="B49" s="136"/>
      <c r="C49" s="77"/>
      <c r="D49" s="137"/>
      <c r="E49" s="616"/>
      <c r="F49" s="163"/>
      <c r="G49" s="292"/>
      <c r="I49" s="291"/>
    </row>
    <row r="50" spans="1:9" s="205" customFormat="1" ht="13">
      <c r="A50" s="267" t="s">
        <v>22</v>
      </c>
      <c r="B50" s="268" t="s">
        <v>40</v>
      </c>
      <c r="C50" s="177"/>
      <c r="D50" s="263"/>
      <c r="E50" s="628"/>
      <c r="F50" s="264"/>
      <c r="G50" s="292"/>
      <c r="I50" s="291"/>
    </row>
    <row r="51" spans="1:9" s="205" customFormat="1">
      <c r="A51" s="90"/>
      <c r="B51" s="296"/>
      <c r="C51" s="285"/>
      <c r="D51" s="286"/>
      <c r="E51" s="633"/>
      <c r="F51" s="264"/>
      <c r="G51" s="292"/>
      <c r="I51" s="291"/>
    </row>
    <row r="52" spans="1:9" s="298" customFormat="1" ht="50">
      <c r="A52" s="185">
        <f>COUNT($A$1:A51)+1</f>
        <v>17</v>
      </c>
      <c r="B52" s="186" t="s">
        <v>102</v>
      </c>
      <c r="C52" s="297"/>
      <c r="D52" s="297"/>
      <c r="E52" s="635"/>
      <c r="F52" s="295">
        <f t="shared" ref="F52:F71" si="4">D52*E52</f>
        <v>0</v>
      </c>
      <c r="I52" s="299"/>
    </row>
    <row r="53" spans="1:9" s="298" customFormat="1" ht="14.5">
      <c r="A53" s="185"/>
      <c r="B53" s="213" t="s">
        <v>104</v>
      </c>
      <c r="C53" s="119" t="s">
        <v>47</v>
      </c>
      <c r="D53" s="300">
        <v>152</v>
      </c>
      <c r="E53" s="622"/>
      <c r="F53" s="121">
        <f>D53*E53</f>
        <v>0</v>
      </c>
      <c r="I53" s="299"/>
    </row>
    <row r="54" spans="1:9" s="298" customFormat="1">
      <c r="A54" s="185"/>
      <c r="B54" s="215"/>
      <c r="C54" s="297"/>
      <c r="D54" s="300"/>
      <c r="E54" s="635"/>
      <c r="F54" s="121">
        <f t="shared" si="4"/>
        <v>0</v>
      </c>
      <c r="I54" s="299"/>
    </row>
    <row r="55" spans="1:9" s="191" customFormat="1" ht="50">
      <c r="A55" s="185">
        <f>COUNT($A$1:A54)+1</f>
        <v>18</v>
      </c>
      <c r="B55" s="241" t="s">
        <v>467</v>
      </c>
      <c r="C55" s="297"/>
      <c r="D55" s="297"/>
      <c r="E55" s="635"/>
      <c r="F55" s="121">
        <f t="shared" si="4"/>
        <v>0</v>
      </c>
      <c r="I55" s="270"/>
    </row>
    <row r="56" spans="1:9" s="191" customFormat="1" ht="14.5">
      <c r="A56" s="185"/>
      <c r="B56" s="215" t="s">
        <v>185</v>
      </c>
      <c r="C56" s="297" t="s">
        <v>47</v>
      </c>
      <c r="D56" s="300">
        <v>160</v>
      </c>
      <c r="E56" s="635"/>
      <c r="F56" s="121">
        <f>D56*E56</f>
        <v>0</v>
      </c>
      <c r="I56" s="270"/>
    </row>
    <row r="57" spans="1:9" s="191" customFormat="1" ht="14.5">
      <c r="A57" s="185"/>
      <c r="B57" s="215" t="s">
        <v>97</v>
      </c>
      <c r="C57" s="297" t="s">
        <v>47</v>
      </c>
      <c r="D57" s="300">
        <v>158</v>
      </c>
      <c r="E57" s="635"/>
      <c r="F57" s="121">
        <f t="shared" si="4"/>
        <v>0</v>
      </c>
      <c r="I57" s="270"/>
    </row>
    <row r="58" spans="1:9" s="191" customFormat="1" ht="14.5">
      <c r="A58" s="185"/>
      <c r="B58" s="215" t="s">
        <v>235</v>
      </c>
      <c r="C58" s="297" t="s">
        <v>47</v>
      </c>
      <c r="D58" s="300">
        <v>30</v>
      </c>
      <c r="E58" s="635"/>
      <c r="F58" s="121">
        <f>D58*E58</f>
        <v>0</v>
      </c>
      <c r="I58" s="270"/>
    </row>
    <row r="59" spans="1:9" s="191" customFormat="1" ht="14.5">
      <c r="A59" s="185"/>
      <c r="B59" s="215" t="s">
        <v>465</v>
      </c>
      <c r="C59" s="297" t="s">
        <v>47</v>
      </c>
      <c r="D59" s="300">
        <v>10</v>
      </c>
      <c r="E59" s="635"/>
      <c r="F59" s="121">
        <f>D59*E59</f>
        <v>0</v>
      </c>
      <c r="I59" s="270"/>
    </row>
    <row r="60" spans="1:9" s="191" customFormat="1">
      <c r="A60" s="185"/>
      <c r="B60" s="215"/>
      <c r="C60" s="297"/>
      <c r="D60" s="300"/>
      <c r="E60" s="635"/>
      <c r="F60" s="121"/>
      <c r="I60" s="270"/>
    </row>
    <row r="61" spans="1:9" s="191" customFormat="1" ht="70.5" customHeight="1">
      <c r="A61" s="185">
        <f>COUNT($A$1:A60)+1</f>
        <v>19</v>
      </c>
      <c r="B61" s="241" t="s">
        <v>468</v>
      </c>
      <c r="C61" s="119"/>
      <c r="D61" s="300"/>
      <c r="E61" s="636"/>
      <c r="F61" s="121"/>
      <c r="I61" s="270"/>
    </row>
    <row r="62" spans="1:9" s="191" customFormat="1" ht="14.5">
      <c r="A62" s="185"/>
      <c r="B62" s="206" t="s">
        <v>234</v>
      </c>
      <c r="C62" s="202" t="s">
        <v>86</v>
      </c>
      <c r="D62" s="300">
        <v>744</v>
      </c>
      <c r="E62" s="637"/>
      <c r="F62" s="294">
        <f>D62*E62</f>
        <v>0</v>
      </c>
      <c r="I62" s="270"/>
    </row>
    <row r="63" spans="1:9" s="191" customFormat="1">
      <c r="A63" s="185"/>
      <c r="B63" s="206"/>
      <c r="C63" s="202"/>
      <c r="D63" s="301"/>
      <c r="E63" s="637"/>
      <c r="F63" s="294"/>
      <c r="I63" s="270"/>
    </row>
    <row r="64" spans="1:9" s="191" customFormat="1" ht="93.75" customHeight="1">
      <c r="A64" s="302">
        <f>COUNT($A$3:A63)+1</f>
        <v>20</v>
      </c>
      <c r="B64" s="188" t="s">
        <v>461</v>
      </c>
      <c r="C64" s="303"/>
      <c r="D64" s="304"/>
      <c r="E64" s="638"/>
      <c r="F64" s="305"/>
      <c r="I64" s="270"/>
    </row>
    <row r="65" spans="1:10" s="191" customFormat="1" ht="14.5">
      <c r="A65" s="302"/>
      <c r="B65" s="213" t="s">
        <v>463</v>
      </c>
      <c r="C65" s="306" t="s">
        <v>86</v>
      </c>
      <c r="D65" s="307">
        <v>230</v>
      </c>
      <c r="E65" s="639"/>
      <c r="F65" s="305">
        <f>+D65*E65</f>
        <v>0</v>
      </c>
      <c r="I65" s="270"/>
    </row>
    <row r="66" spans="1:10" s="54" customFormat="1">
      <c r="A66" s="185"/>
      <c r="B66" s="215"/>
      <c r="C66" s="297"/>
      <c r="D66" s="300"/>
      <c r="E66" s="635"/>
      <c r="F66" s="121"/>
      <c r="J66" s="121"/>
    </row>
    <row r="67" spans="1:10" s="54" customFormat="1" ht="94.5" customHeight="1">
      <c r="A67" s="185">
        <f>COUNT($A$1:A66)+1</f>
        <v>21</v>
      </c>
      <c r="B67" s="241" t="s">
        <v>464</v>
      </c>
      <c r="C67" s="202"/>
      <c r="D67" s="180"/>
      <c r="E67" s="640"/>
      <c r="F67" s="294"/>
      <c r="J67" s="121"/>
    </row>
    <row r="68" spans="1:10" s="54" customFormat="1" ht="14.5">
      <c r="A68" s="185"/>
      <c r="B68" s="213" t="s">
        <v>462</v>
      </c>
      <c r="C68" s="202" t="s">
        <v>86</v>
      </c>
      <c r="D68" s="180">
        <v>231</v>
      </c>
      <c r="E68" s="640"/>
      <c r="F68" s="294">
        <f>D68*E68</f>
        <v>0</v>
      </c>
      <c r="J68" s="121"/>
    </row>
    <row r="69" spans="1:10" s="54" customFormat="1">
      <c r="A69" s="185"/>
      <c r="B69" s="215"/>
      <c r="C69" s="297"/>
      <c r="D69" s="300"/>
      <c r="E69" s="635"/>
      <c r="F69" s="121"/>
      <c r="J69" s="121"/>
    </row>
    <row r="70" spans="1:10" s="54" customFormat="1" ht="100">
      <c r="A70" s="90">
        <f>COUNT($A$1:A69)+1</f>
        <v>22</v>
      </c>
      <c r="B70" s="308" t="s">
        <v>447</v>
      </c>
      <c r="C70" s="119" t="s">
        <v>12</v>
      </c>
      <c r="D70" s="119">
        <v>14</v>
      </c>
      <c r="E70" s="629"/>
      <c r="F70" s="121">
        <f t="shared" si="4"/>
        <v>0</v>
      </c>
      <c r="J70" s="121"/>
    </row>
    <row r="71" spans="1:10" s="54" customFormat="1">
      <c r="A71" s="90"/>
      <c r="B71" s="309"/>
      <c r="C71" s="119"/>
      <c r="D71" s="119"/>
      <c r="E71" s="629"/>
      <c r="F71" s="121">
        <f t="shared" si="4"/>
        <v>0</v>
      </c>
      <c r="I71" s="77"/>
    </row>
    <row r="72" spans="1:10" s="191" customFormat="1" ht="100">
      <c r="A72" s="90">
        <f>COUNT($A$1:A71)+1</f>
        <v>23</v>
      </c>
      <c r="B72" s="308" t="s">
        <v>448</v>
      </c>
      <c r="C72" s="119" t="s">
        <v>12</v>
      </c>
      <c r="D72" s="119">
        <v>16</v>
      </c>
      <c r="E72" s="629"/>
      <c r="F72" s="121">
        <f t="shared" ref="F72" si="5">D72*E72</f>
        <v>0</v>
      </c>
      <c r="I72" s="270"/>
      <c r="J72" s="197"/>
    </row>
    <row r="73" spans="1:10" s="127" customFormat="1">
      <c r="A73" s="90"/>
      <c r="B73" s="308"/>
      <c r="C73" s="270"/>
      <c r="D73" s="128"/>
      <c r="E73" s="629"/>
      <c r="F73" s="121"/>
      <c r="I73" s="92"/>
    </row>
    <row r="74" spans="1:10" s="54" customFormat="1" ht="100">
      <c r="A74" s="90">
        <f>COUNT($A$1:A73)+1</f>
        <v>24</v>
      </c>
      <c r="B74" s="308" t="s">
        <v>449</v>
      </c>
      <c r="C74" s="119" t="s">
        <v>12</v>
      </c>
      <c r="D74" s="119">
        <v>18</v>
      </c>
      <c r="E74" s="629"/>
      <c r="F74" s="121">
        <f t="shared" ref="F74" si="6">D74*E74</f>
        <v>0</v>
      </c>
      <c r="I74" s="77"/>
      <c r="J74" s="121"/>
    </row>
    <row r="75" spans="1:10" s="54" customFormat="1">
      <c r="A75" s="90"/>
      <c r="B75" s="308"/>
      <c r="C75" s="270"/>
      <c r="D75" s="128"/>
      <c r="E75" s="629"/>
      <c r="F75" s="121"/>
      <c r="I75" s="77"/>
    </row>
    <row r="76" spans="1:10" s="54" customFormat="1" ht="100">
      <c r="A76" s="90">
        <f>COUNT($A$1:A75)+1</f>
        <v>25</v>
      </c>
      <c r="B76" s="308" t="s">
        <v>450</v>
      </c>
      <c r="C76" s="119" t="s">
        <v>12</v>
      </c>
      <c r="D76" s="119">
        <v>1</v>
      </c>
      <c r="E76" s="629"/>
      <c r="F76" s="121">
        <f t="shared" ref="F76" si="7">D76*E76</f>
        <v>0</v>
      </c>
      <c r="I76" s="77"/>
    </row>
    <row r="77" spans="1:10" s="54" customFormat="1">
      <c r="A77" s="90"/>
      <c r="B77" s="308"/>
      <c r="C77" s="270"/>
      <c r="D77" s="128"/>
      <c r="E77" s="629"/>
      <c r="F77" s="121"/>
      <c r="I77" s="77"/>
    </row>
    <row r="78" spans="1:10" s="54" customFormat="1" ht="75">
      <c r="A78" s="90">
        <f>COUNT($A$1:A76)+1</f>
        <v>26</v>
      </c>
      <c r="B78" s="308" t="s">
        <v>504</v>
      </c>
      <c r="C78" s="270" t="s">
        <v>12</v>
      </c>
      <c r="D78" s="128">
        <v>33</v>
      </c>
      <c r="E78" s="629"/>
      <c r="F78" s="121">
        <f t="shared" ref="F78" si="8">D78*E78</f>
        <v>0</v>
      </c>
      <c r="I78" s="77"/>
    </row>
    <row r="79" spans="1:10" s="54" customFormat="1">
      <c r="A79" s="90"/>
      <c r="B79" s="308"/>
      <c r="C79" s="270"/>
      <c r="D79" s="128"/>
      <c r="E79" s="629"/>
      <c r="F79" s="121"/>
      <c r="I79" s="77"/>
    </row>
    <row r="80" spans="1:10" s="54" customFormat="1" ht="62.5">
      <c r="A80" s="302">
        <f>COUNT($A$3:A79)+1</f>
        <v>27</v>
      </c>
      <c r="B80" s="266" t="s">
        <v>242</v>
      </c>
      <c r="C80" s="177"/>
      <c r="D80" s="286"/>
      <c r="E80" s="633"/>
      <c r="F80" s="287"/>
      <c r="I80" s="77"/>
    </row>
    <row r="81" spans="1:9" s="54" customFormat="1">
      <c r="A81" s="185"/>
      <c r="B81" s="310" t="s">
        <v>470</v>
      </c>
      <c r="C81" s="177" t="s">
        <v>12</v>
      </c>
      <c r="D81" s="286">
        <v>1</v>
      </c>
      <c r="E81" s="633"/>
      <c r="F81" s="287"/>
      <c r="I81" s="77"/>
    </row>
    <row r="82" spans="1:9" s="54" customFormat="1">
      <c r="A82" s="185"/>
      <c r="B82" s="310" t="s">
        <v>472</v>
      </c>
      <c r="C82" s="177" t="s">
        <v>12</v>
      </c>
      <c r="D82" s="286">
        <v>1</v>
      </c>
      <c r="E82" s="633"/>
      <c r="F82" s="287"/>
      <c r="I82" s="77"/>
    </row>
    <row r="83" spans="1:9" s="54" customFormat="1" ht="13">
      <c r="A83" s="185"/>
      <c r="B83" s="310" t="s">
        <v>473</v>
      </c>
      <c r="C83" s="311" t="s">
        <v>12</v>
      </c>
      <c r="D83" s="312">
        <v>1</v>
      </c>
      <c r="E83" s="641"/>
      <c r="F83" s="313"/>
      <c r="I83" s="77"/>
    </row>
    <row r="84" spans="1:9" s="54" customFormat="1">
      <c r="A84" s="185"/>
      <c r="B84" s="314"/>
      <c r="C84" s="177" t="s">
        <v>28</v>
      </c>
      <c r="D84" s="286">
        <v>40</v>
      </c>
      <c r="E84" s="633"/>
      <c r="F84" s="287">
        <f>D84*E84</f>
        <v>0</v>
      </c>
      <c r="I84" s="77"/>
    </row>
    <row r="85" spans="1:9" s="54" customFormat="1">
      <c r="A85" s="185"/>
      <c r="B85" s="314"/>
      <c r="C85" s="177"/>
      <c r="D85" s="286"/>
      <c r="E85" s="633"/>
      <c r="F85" s="287"/>
      <c r="I85" s="77"/>
    </row>
    <row r="86" spans="1:9" s="54" customFormat="1" ht="75">
      <c r="A86" s="302">
        <f>COUNT($A$3:A85)+1</f>
        <v>28</v>
      </c>
      <c r="B86" s="174" t="s">
        <v>471</v>
      </c>
      <c r="C86" s="119"/>
      <c r="D86" s="119"/>
      <c r="E86" s="642"/>
      <c r="F86" s="295"/>
      <c r="I86" s="77"/>
    </row>
    <row r="87" spans="1:9" s="54" customFormat="1">
      <c r="A87" s="90"/>
      <c r="B87" s="315" t="s">
        <v>474</v>
      </c>
      <c r="C87" s="177" t="s">
        <v>12</v>
      </c>
      <c r="D87" s="316">
        <v>1</v>
      </c>
      <c r="E87" s="643"/>
      <c r="F87" s="317"/>
      <c r="I87" s="77"/>
    </row>
    <row r="88" spans="1:9" s="54" customFormat="1">
      <c r="A88" s="90"/>
      <c r="B88" s="310" t="s">
        <v>472</v>
      </c>
      <c r="C88" s="177" t="s">
        <v>12</v>
      </c>
      <c r="D88" s="316">
        <v>1</v>
      </c>
      <c r="E88" s="643"/>
      <c r="F88" s="317"/>
      <c r="I88" s="77"/>
    </row>
    <row r="89" spans="1:9" s="54" customFormat="1" ht="13">
      <c r="A89" s="90"/>
      <c r="B89" s="310" t="s">
        <v>473</v>
      </c>
      <c r="C89" s="311" t="s">
        <v>12</v>
      </c>
      <c r="D89" s="318">
        <v>1</v>
      </c>
      <c r="E89" s="644"/>
      <c r="F89" s="319"/>
      <c r="I89" s="77"/>
    </row>
    <row r="90" spans="1:9" s="54" customFormat="1">
      <c r="A90" s="90"/>
      <c r="B90" s="315"/>
      <c r="C90" s="177" t="s">
        <v>28</v>
      </c>
      <c r="D90" s="316">
        <v>9</v>
      </c>
      <c r="E90" s="643"/>
      <c r="F90" s="317">
        <f>D90*E90</f>
        <v>0</v>
      </c>
      <c r="I90" s="77"/>
    </row>
    <row r="91" spans="1:9" s="54" customFormat="1">
      <c r="A91" s="90"/>
      <c r="B91" s="308"/>
      <c r="C91" s="270"/>
      <c r="D91" s="128"/>
      <c r="E91" s="629"/>
      <c r="F91" s="121"/>
      <c r="I91" s="77"/>
    </row>
    <row r="92" spans="1:9" s="54" customFormat="1" ht="50">
      <c r="A92" s="185">
        <f>COUNT($A$1:A86)+1</f>
        <v>29</v>
      </c>
      <c r="B92" s="320" t="s">
        <v>469</v>
      </c>
      <c r="C92" s="202" t="s">
        <v>86</v>
      </c>
      <c r="D92" s="180">
        <v>15</v>
      </c>
      <c r="E92" s="640"/>
      <c r="F92" s="294">
        <f>D92*E92</f>
        <v>0</v>
      </c>
      <c r="I92" s="77"/>
    </row>
    <row r="93" spans="1:9" s="54" customFormat="1">
      <c r="A93" s="90"/>
      <c r="B93" s="308"/>
      <c r="C93" s="270"/>
      <c r="D93" s="128"/>
      <c r="E93" s="629"/>
      <c r="F93" s="121"/>
      <c r="I93" s="77"/>
    </row>
    <row r="94" spans="1:9" s="54" customFormat="1" ht="50">
      <c r="A94" s="185">
        <f>COUNT($A$1:A92)+1</f>
        <v>30</v>
      </c>
      <c r="B94" s="320" t="s">
        <v>466</v>
      </c>
      <c r="C94" s="77" t="s">
        <v>12</v>
      </c>
      <c r="D94" s="35">
        <v>6</v>
      </c>
      <c r="E94" s="629"/>
      <c r="F94" s="121">
        <f>D94*E94</f>
        <v>0</v>
      </c>
      <c r="I94" s="77"/>
    </row>
    <row r="95" spans="1:9" s="54" customFormat="1">
      <c r="A95" s="90"/>
      <c r="B95" s="308"/>
      <c r="C95" s="270"/>
      <c r="D95" s="128"/>
      <c r="E95" s="629"/>
      <c r="F95" s="121"/>
      <c r="I95" s="77"/>
    </row>
    <row r="96" spans="1:9" s="54" customFormat="1" ht="14.5">
      <c r="A96" s="185">
        <f>COUNT($A$1:A95)+1</f>
        <v>31</v>
      </c>
      <c r="B96" s="266" t="s">
        <v>30</v>
      </c>
      <c r="C96" s="77" t="s">
        <v>47</v>
      </c>
      <c r="D96" s="263">
        <f>+D7</f>
        <v>1322</v>
      </c>
      <c r="E96" s="628"/>
      <c r="F96" s="121">
        <f>D96*E96</f>
        <v>0</v>
      </c>
      <c r="I96" s="77"/>
    </row>
    <row r="97" spans="1:10" s="54" customFormat="1">
      <c r="A97" s="90"/>
      <c r="B97" s="266"/>
      <c r="C97" s="177"/>
      <c r="D97" s="263"/>
      <c r="E97" s="628"/>
      <c r="F97" s="264"/>
      <c r="I97" s="77"/>
    </row>
    <row r="98" spans="1:10" s="54" customFormat="1" ht="25">
      <c r="A98" s="90">
        <f>COUNT($A$1:A97)+1</f>
        <v>32</v>
      </c>
      <c r="B98" s="266" t="s">
        <v>41</v>
      </c>
      <c r="C98" s="77" t="s">
        <v>47</v>
      </c>
      <c r="D98" s="137">
        <f>+D96</f>
        <v>1322</v>
      </c>
      <c r="E98" s="604"/>
      <c r="F98" s="121">
        <f>D98*E98</f>
        <v>0</v>
      </c>
      <c r="I98" s="77"/>
      <c r="J98" s="121"/>
    </row>
    <row r="99" spans="1:10" s="54" customFormat="1">
      <c r="A99" s="90"/>
      <c r="B99" s="266"/>
      <c r="C99" s="177"/>
      <c r="D99" s="263"/>
      <c r="E99" s="628"/>
      <c r="F99" s="264"/>
      <c r="I99" s="77"/>
      <c r="J99" s="121"/>
    </row>
    <row r="100" spans="1:10" s="54" customFormat="1" ht="13">
      <c r="A100" s="90"/>
      <c r="B100" s="136"/>
      <c r="C100" s="77"/>
      <c r="D100" s="137"/>
      <c r="E100" s="616" t="s">
        <v>42</v>
      </c>
      <c r="F100" s="155">
        <f>SUM(F52:F99)</f>
        <v>0</v>
      </c>
      <c r="I100" s="77"/>
      <c r="J100" s="121"/>
    </row>
    <row r="101" spans="1:10" s="54" customFormat="1">
      <c r="A101" s="321"/>
      <c r="B101" s="322"/>
      <c r="C101" s="323"/>
      <c r="D101" s="324"/>
      <c r="E101" s="639"/>
      <c r="F101" s="305"/>
      <c r="I101" s="77"/>
      <c r="J101" s="121"/>
    </row>
    <row r="102" spans="1:10" ht="13">
      <c r="A102" s="139" t="s">
        <v>23</v>
      </c>
      <c r="B102" s="91" t="s">
        <v>89</v>
      </c>
      <c r="C102" s="92"/>
      <c r="D102" s="140">
        <v>0.1</v>
      </c>
      <c r="E102" s="606"/>
      <c r="F102" s="142">
        <f>(F11+F48+F100)*D102</f>
        <v>0</v>
      </c>
    </row>
    <row r="103" spans="1:10">
      <c r="A103" s="143"/>
      <c r="B103" s="53"/>
      <c r="C103" s="77"/>
      <c r="D103" s="137"/>
      <c r="E103" s="604"/>
      <c r="F103" s="121"/>
    </row>
    <row r="104" spans="1:10" ht="13">
      <c r="A104" s="90"/>
      <c r="B104" s="136"/>
      <c r="C104" s="77"/>
      <c r="D104" s="137"/>
      <c r="E104" s="616"/>
      <c r="F104" s="163"/>
    </row>
    <row r="105" spans="1:10" ht="13">
      <c r="A105" s="116"/>
      <c r="B105" s="326" t="s">
        <v>43</v>
      </c>
      <c r="C105" s="77"/>
      <c r="D105" s="137"/>
      <c r="E105" s="604"/>
      <c r="F105" s="121"/>
    </row>
    <row r="106" spans="1:10">
      <c r="A106" s="143" t="s">
        <v>20</v>
      </c>
      <c r="B106" s="53" t="str">
        <f>+B5</f>
        <v>PRIPRAVLJALNA DELA</v>
      </c>
      <c r="C106" s="77"/>
      <c r="D106" s="217"/>
      <c r="E106" s="604"/>
      <c r="F106" s="121">
        <f>F11</f>
        <v>0</v>
      </c>
    </row>
    <row r="107" spans="1:10">
      <c r="A107" s="143" t="s">
        <v>21</v>
      </c>
      <c r="B107" s="164" t="str">
        <f>+B13</f>
        <v>ZEMELJSKA DELA</v>
      </c>
      <c r="C107" s="77"/>
      <c r="D107" s="217"/>
      <c r="E107" s="604"/>
      <c r="F107" s="121">
        <f>F48</f>
        <v>0</v>
      </c>
    </row>
    <row r="108" spans="1:10">
      <c r="A108" s="143" t="s">
        <v>22</v>
      </c>
      <c r="B108" s="164" t="str">
        <f>+B50</f>
        <v>ODVODNJAVANJE</v>
      </c>
      <c r="C108" s="77"/>
      <c r="D108" s="217"/>
      <c r="E108" s="604"/>
      <c r="F108" s="121">
        <f>F100</f>
        <v>0</v>
      </c>
    </row>
    <row r="109" spans="1:10">
      <c r="A109" s="143" t="s">
        <v>23</v>
      </c>
      <c r="B109" s="148" t="str">
        <f>+B102</f>
        <v xml:space="preserve">DODATNA IN NEPREDVIDENA DELA </v>
      </c>
      <c r="C109" s="149"/>
      <c r="D109" s="150"/>
      <c r="E109" s="610"/>
      <c r="F109" s="151">
        <f>+F102</f>
        <v>0</v>
      </c>
    </row>
    <row r="110" spans="1:10" ht="13">
      <c r="A110" s="143"/>
      <c r="B110" s="152" t="s">
        <v>163</v>
      </c>
      <c r="C110" s="153"/>
      <c r="D110" s="327"/>
      <c r="E110" s="611"/>
      <c r="F110" s="155">
        <f>SUM(F106:F109)</f>
        <v>0</v>
      </c>
    </row>
    <row r="111" spans="1:10">
      <c r="A111" s="143"/>
      <c r="B111" s="53"/>
      <c r="C111" s="77"/>
      <c r="D111" s="137"/>
      <c r="E111" s="604"/>
      <c r="F111" s="121"/>
    </row>
    <row r="112" spans="1:10">
      <c r="A112" s="143"/>
      <c r="B112" s="53"/>
      <c r="C112" s="77"/>
      <c r="D112" s="137"/>
      <c r="E112" s="604"/>
      <c r="F112" s="121"/>
    </row>
    <row r="113" spans="1:6">
      <c r="A113" s="143"/>
      <c r="B113" s="53"/>
      <c r="C113" s="77"/>
      <c r="D113" s="137"/>
      <c r="E113" s="604"/>
      <c r="F113" s="121"/>
    </row>
    <row r="114" spans="1:6">
      <c r="A114" s="143"/>
      <c r="B114" s="53"/>
      <c r="C114" s="77"/>
      <c r="D114" s="137"/>
      <c r="E114" s="604"/>
      <c r="F114" s="121"/>
    </row>
  </sheetData>
  <conditionalFormatting sqref="B15:B16">
    <cfRule type="expression" dxfId="25" priority="3" stopIfTrue="1">
      <formula>$K15&gt;0</formula>
    </cfRule>
    <cfRule type="expression" dxfId="24" priority="4" stopIfTrue="1">
      <formula>$G15=1</formula>
    </cfRule>
  </conditionalFormatting>
  <conditionalFormatting sqref="B17">
    <cfRule type="expression" dxfId="23" priority="1" stopIfTrue="1">
      <formula>$K17&gt;0</formula>
    </cfRule>
    <cfRule type="expression" dxfId="22" priority="2" stopIfTrue="1">
      <formula>$G17=1</formula>
    </cfRule>
  </conditionalFormatting>
  <pageMargins left="0.78740157480314965" right="0.59055118110236227" top="0.86614173228346458" bottom="1.1811023622047245" header="0.31496062992125984" footer="0.51181102362204722"/>
  <pageSetup paperSize="9" orientation="portrait" horizontalDpi="300" verticalDpi="300" r:id="rId1"/>
  <headerFooter alignWithMargins="0">
    <oddHeader>&amp;L&amp;8&amp;F</oddHeader>
    <oddFooter>&amp;L&amp;"FuturaTEEMedCon,Običajno"&amp;9PROTIM RŽIŠNIK PERC d.o.o.,  Poslovna cona A 2,  4208 ŠENČUR,  SLOVENIJA
tel.: 04 279 18 00  fax: 04 279 18 25  e-mail:  protim@rzisnik-perc.si  url: www.protim.si&amp;R&amp;"FuturaTEEMedCon,Običajno"&amp;P/&amp;N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9"/>
  <dimension ref="A1:J280"/>
  <sheetViews>
    <sheetView showZeros="0" view="pageBreakPreview" topLeftCell="A247" zoomScaleNormal="100" workbookViewId="0">
      <selection activeCell="E247" sqref="E1:E1048576"/>
    </sheetView>
  </sheetViews>
  <sheetFormatPr defaultColWidth="9.1796875" defaultRowHeight="12.5"/>
  <cols>
    <col min="1" max="1" width="5.81640625" style="143" customWidth="1"/>
    <col min="2" max="2" width="45" style="53" customWidth="1"/>
    <col min="3" max="3" width="6" style="77" bestFit="1" customWidth="1"/>
    <col min="4" max="4" width="8.1796875" style="137" customWidth="1"/>
    <col min="5" max="5" width="9.453125" style="604" customWidth="1"/>
    <col min="6" max="6" width="13.26953125" style="121" customWidth="1"/>
    <col min="7" max="7" width="9.1796875" style="54"/>
    <col min="8" max="8" width="14.81640625" style="54" customWidth="1"/>
    <col min="9" max="9" width="9.1796875" style="54"/>
    <col min="10" max="10" width="9.1796875" style="121"/>
    <col min="11" max="16384" width="9.1796875" style="54"/>
  </cols>
  <sheetData>
    <row r="1" spans="1:10" ht="14">
      <c r="A1" s="257" t="s">
        <v>52</v>
      </c>
      <c r="B1" s="258" t="s">
        <v>101</v>
      </c>
      <c r="C1" s="259"/>
      <c r="D1" s="260"/>
      <c r="E1" s="627"/>
      <c r="F1" s="261"/>
    </row>
    <row r="2" spans="1:10" ht="13">
      <c r="A2" s="90"/>
      <c r="B2" s="262"/>
      <c r="C2" s="177"/>
      <c r="D2" s="263"/>
      <c r="E2" s="628"/>
      <c r="F2" s="264"/>
    </row>
    <row r="3" spans="1:10">
      <c r="A3" s="265" t="s">
        <v>16</v>
      </c>
      <c r="B3" s="105" t="s">
        <v>26</v>
      </c>
      <c r="C3" s="106" t="s">
        <v>17</v>
      </c>
      <c r="D3" s="107" t="s">
        <v>18</v>
      </c>
      <c r="E3" s="614" t="s">
        <v>19</v>
      </c>
      <c r="F3" s="158" t="s">
        <v>27</v>
      </c>
    </row>
    <row r="4" spans="1:10">
      <c r="A4" s="90"/>
      <c r="B4" s="266"/>
      <c r="C4" s="177"/>
      <c r="D4" s="263"/>
      <c r="E4" s="628"/>
      <c r="F4" s="264"/>
    </row>
    <row r="5" spans="1:10" ht="13">
      <c r="A5" s="267" t="s">
        <v>20</v>
      </c>
      <c r="B5" s="268" t="s">
        <v>31</v>
      </c>
      <c r="C5" s="177"/>
      <c r="D5" s="263"/>
      <c r="E5" s="628"/>
      <c r="F5" s="264"/>
    </row>
    <row r="6" spans="1:10">
      <c r="A6" s="90"/>
      <c r="B6" s="266"/>
      <c r="C6" s="177"/>
      <c r="D6" s="263"/>
      <c r="E6" s="628"/>
      <c r="F6" s="264"/>
    </row>
    <row r="7" spans="1:10" ht="14.5">
      <c r="A7" s="90">
        <f>COUNT($A$1:A6)+1</f>
        <v>1</v>
      </c>
      <c r="B7" s="266" t="s">
        <v>37</v>
      </c>
      <c r="C7" s="77" t="s">
        <v>47</v>
      </c>
      <c r="D7" s="137">
        <v>732</v>
      </c>
      <c r="F7" s="121">
        <f>D7*E7</f>
        <v>0</v>
      </c>
    </row>
    <row r="8" spans="1:10">
      <c r="A8" s="90"/>
      <c r="B8" s="266"/>
      <c r="F8" s="121">
        <f>D8*E8</f>
        <v>0</v>
      </c>
    </row>
    <row r="9" spans="1:10">
      <c r="A9" s="90">
        <f>COUNT($A$1:A8)+1</f>
        <v>2</v>
      </c>
      <c r="B9" s="266" t="s">
        <v>38</v>
      </c>
      <c r="C9" s="77" t="s">
        <v>12</v>
      </c>
      <c r="D9" s="137">
        <v>29</v>
      </c>
      <c r="F9" s="121">
        <f>D9*E9</f>
        <v>0</v>
      </c>
    </row>
    <row r="10" spans="1:10">
      <c r="A10" s="90"/>
      <c r="B10" s="266"/>
    </row>
    <row r="11" spans="1:10" ht="50">
      <c r="A11" s="330">
        <f>COUNT($A$1:A10)+1</f>
        <v>3</v>
      </c>
      <c r="B11" s="118" t="s">
        <v>490</v>
      </c>
      <c r="C11" s="77" t="s">
        <v>250</v>
      </c>
      <c r="D11" s="120">
        <v>1</v>
      </c>
      <c r="F11" s="121">
        <f>D11*E11</f>
        <v>0</v>
      </c>
    </row>
    <row r="12" spans="1:10">
      <c r="A12" s="330"/>
      <c r="B12" s="118"/>
      <c r="D12" s="120"/>
    </row>
    <row r="13" spans="1:10" ht="37.5">
      <c r="A13" s="330">
        <f>COUNT($A$1:A12)+1</f>
        <v>4</v>
      </c>
      <c r="B13" s="118" t="s">
        <v>491</v>
      </c>
      <c r="C13" s="77" t="s">
        <v>250</v>
      </c>
      <c r="D13" s="331">
        <v>1</v>
      </c>
      <c r="F13" s="121">
        <f>D13*E13</f>
        <v>0</v>
      </c>
    </row>
    <row r="14" spans="1:10">
      <c r="A14" s="90"/>
      <c r="B14" s="266"/>
      <c r="F14" s="121">
        <f>D14*E14</f>
        <v>0</v>
      </c>
    </row>
    <row r="15" spans="1:10" ht="13">
      <c r="A15" s="90"/>
      <c r="B15" s="136"/>
      <c r="E15" s="616" t="s">
        <v>33</v>
      </c>
      <c r="F15" s="155">
        <f>SUM(F7:F14)</f>
        <v>0</v>
      </c>
      <c r="J15" s="54"/>
    </row>
    <row r="16" spans="1:10">
      <c r="A16" s="90"/>
      <c r="B16" s="266"/>
    </row>
    <row r="17" spans="1:10" ht="13">
      <c r="A17" s="116" t="s">
        <v>21</v>
      </c>
      <c r="B17" s="91" t="s">
        <v>15</v>
      </c>
      <c r="C17" s="92"/>
      <c r="D17" s="93"/>
      <c r="E17" s="608"/>
      <c r="F17" s="141"/>
      <c r="J17" s="54"/>
    </row>
    <row r="18" spans="1:10">
      <c r="A18" s="90"/>
      <c r="B18" s="266"/>
      <c r="C18" s="177"/>
      <c r="D18" s="263"/>
      <c r="E18" s="628"/>
      <c r="F18" s="264"/>
    </row>
    <row r="19" spans="1:10" s="191" customFormat="1" ht="112.5">
      <c r="A19" s="185">
        <f>COUNT($A$1:A18)+1</f>
        <v>5</v>
      </c>
      <c r="B19" s="164" t="s">
        <v>480</v>
      </c>
      <c r="C19" s="129" t="s">
        <v>45</v>
      </c>
      <c r="D19" s="128">
        <v>1855</v>
      </c>
      <c r="E19" s="629"/>
      <c r="F19" s="122">
        <f>D19*E19</f>
        <v>0</v>
      </c>
      <c r="G19" s="54"/>
      <c r="J19" s="197"/>
    </row>
    <row r="20" spans="1:10" s="191" customFormat="1">
      <c r="A20" s="185"/>
      <c r="B20" s="164"/>
      <c r="C20" s="129"/>
      <c r="D20" s="128"/>
      <c r="E20" s="629"/>
      <c r="F20" s="122"/>
      <c r="G20" s="54"/>
      <c r="J20" s="197"/>
    </row>
    <row r="21" spans="1:10" s="191" customFormat="1" ht="112.5">
      <c r="A21" s="185">
        <f>COUNT($A$1:A20)+1</f>
        <v>6</v>
      </c>
      <c r="B21" s="164" t="s">
        <v>481</v>
      </c>
      <c r="C21" s="129" t="s">
        <v>45</v>
      </c>
      <c r="D21" s="128">
        <v>35</v>
      </c>
      <c r="E21" s="629"/>
      <c r="F21" s="122">
        <f>D21*E21</f>
        <v>0</v>
      </c>
      <c r="G21" s="54"/>
      <c r="J21" s="197"/>
    </row>
    <row r="22" spans="1:10" s="191" customFormat="1">
      <c r="A22" s="185"/>
      <c r="B22" s="271"/>
      <c r="C22" s="129"/>
      <c r="D22" s="128"/>
      <c r="E22" s="629"/>
      <c r="F22" s="122"/>
      <c r="J22" s="197"/>
    </row>
    <row r="23" spans="1:10" s="191" customFormat="1" ht="37.5">
      <c r="A23" s="90">
        <f>COUNT($A$1:A22)+1</f>
        <v>7</v>
      </c>
      <c r="B23" s="188" t="s">
        <v>105</v>
      </c>
      <c r="C23" s="119" t="s">
        <v>45</v>
      </c>
      <c r="D23" s="119">
        <v>45</v>
      </c>
      <c r="E23" s="617"/>
      <c r="F23" s="121">
        <f t="shared" ref="F23:F24" si="0">D23*E23</f>
        <v>0</v>
      </c>
    </row>
    <row r="24" spans="1:10" s="184" customFormat="1">
      <c r="A24" s="272"/>
      <c r="B24" s="273"/>
      <c r="C24" s="274"/>
      <c r="D24" s="275"/>
      <c r="E24" s="630"/>
      <c r="F24" s="121">
        <f t="shared" si="0"/>
        <v>0</v>
      </c>
    </row>
    <row r="25" spans="1:10" ht="25">
      <c r="A25" s="90">
        <f>COUNT($A$1:A24)+1</f>
        <v>8</v>
      </c>
      <c r="B25" s="125" t="s">
        <v>87</v>
      </c>
      <c r="C25" s="277" t="s">
        <v>46</v>
      </c>
      <c r="D25" s="137">
        <v>527</v>
      </c>
      <c r="F25" s="121">
        <f>D25*E25</f>
        <v>0</v>
      </c>
    </row>
    <row r="26" spans="1:10">
      <c r="A26" s="90"/>
      <c r="B26" s="125"/>
      <c r="C26" s="277"/>
    </row>
    <row r="27" spans="1:10" ht="37.5">
      <c r="A27" s="90">
        <f>COUNT($A$1:A26)+1</f>
        <v>9</v>
      </c>
      <c r="B27" s="125" t="s">
        <v>65</v>
      </c>
      <c r="C27" s="129" t="s">
        <v>45</v>
      </c>
      <c r="D27" s="93">
        <v>1430</v>
      </c>
      <c r="E27" s="608"/>
      <c r="F27" s="121">
        <f>D27*E27</f>
        <v>0</v>
      </c>
      <c r="J27" s="54"/>
    </row>
    <row r="28" spans="1:10">
      <c r="A28" s="90"/>
      <c r="B28" s="125"/>
      <c r="C28" s="129"/>
      <c r="D28" s="93"/>
      <c r="E28" s="608"/>
      <c r="J28" s="54"/>
    </row>
    <row r="29" spans="1:10" ht="62.5">
      <c r="A29" s="185">
        <f>COUNT($A$1:A28)+1</f>
        <v>10</v>
      </c>
      <c r="B29" s="278" t="s">
        <v>236</v>
      </c>
      <c r="C29" s="279"/>
      <c r="D29" s="280"/>
      <c r="E29" s="631"/>
      <c r="F29" s="281"/>
      <c r="J29" s="54"/>
    </row>
    <row r="30" spans="1:10" ht="25">
      <c r="A30" s="332"/>
      <c r="B30" s="182" t="s">
        <v>248</v>
      </c>
      <c r="C30" s="126" t="s">
        <v>12</v>
      </c>
      <c r="D30" s="126">
        <v>10</v>
      </c>
      <c r="E30" s="635"/>
      <c r="F30" s="294">
        <f t="shared" ref="F30:F32" si="1">D30*E30</f>
        <v>0</v>
      </c>
      <c r="J30" s="54"/>
    </row>
    <row r="31" spans="1:10" ht="25">
      <c r="A31" s="185"/>
      <c r="B31" s="282" t="s">
        <v>249</v>
      </c>
      <c r="C31" s="126" t="s">
        <v>12</v>
      </c>
      <c r="D31" s="126">
        <v>10</v>
      </c>
      <c r="E31" s="635"/>
      <c r="F31" s="294">
        <f t="shared" si="1"/>
        <v>0</v>
      </c>
      <c r="J31" s="54"/>
    </row>
    <row r="32" spans="1:10" ht="25">
      <c r="A32" s="185"/>
      <c r="B32" s="282" t="s">
        <v>237</v>
      </c>
      <c r="C32" s="126" t="s">
        <v>12</v>
      </c>
      <c r="D32" s="126">
        <v>10</v>
      </c>
      <c r="E32" s="635"/>
      <c r="F32" s="294">
        <f t="shared" si="1"/>
        <v>0</v>
      </c>
      <c r="J32" s="54"/>
    </row>
    <row r="33" spans="1:10">
      <c r="A33" s="185"/>
      <c r="B33" s="282"/>
      <c r="C33" s="126"/>
      <c r="D33" s="126"/>
      <c r="E33" s="635"/>
      <c r="F33" s="294"/>
      <c r="J33" s="54"/>
    </row>
    <row r="34" spans="1:10" ht="50">
      <c r="A34" s="90">
        <f>COUNT($A$1:A33)+1</f>
        <v>11</v>
      </c>
      <c r="B34" s="125" t="s">
        <v>67</v>
      </c>
      <c r="C34" s="129" t="s">
        <v>45</v>
      </c>
      <c r="D34" s="93">
        <v>441</v>
      </c>
      <c r="E34" s="635"/>
      <c r="F34" s="294">
        <f>D34*E34</f>
        <v>0</v>
      </c>
      <c r="J34" s="54"/>
    </row>
    <row r="35" spans="1:10">
      <c r="A35" s="90"/>
      <c r="B35" s="125"/>
      <c r="C35" s="129"/>
      <c r="D35" s="93"/>
      <c r="E35" s="608"/>
      <c r="F35" s="141"/>
      <c r="J35" s="54"/>
    </row>
    <row r="36" spans="1:10" ht="13">
      <c r="A36" s="90"/>
      <c r="B36" s="136"/>
      <c r="E36" s="616" t="s">
        <v>13</v>
      </c>
      <c r="F36" s="155">
        <f>SUM(F19:F35)</f>
        <v>0</v>
      </c>
      <c r="J36" s="54"/>
    </row>
    <row r="37" spans="1:10" ht="13">
      <c r="A37" s="90"/>
      <c r="B37" s="136"/>
      <c r="E37" s="616"/>
      <c r="F37" s="163"/>
      <c r="J37" s="54"/>
    </row>
    <row r="38" spans="1:10" ht="13">
      <c r="A38" s="267" t="s">
        <v>22</v>
      </c>
      <c r="B38" s="268" t="s">
        <v>516</v>
      </c>
      <c r="C38" s="177"/>
      <c r="D38" s="263"/>
      <c r="E38" s="628"/>
      <c r="F38" s="141">
        <f>D38*E38</f>
        <v>0</v>
      </c>
    </row>
    <row r="39" spans="1:10">
      <c r="A39" s="90"/>
      <c r="B39" s="296"/>
      <c r="C39" s="285"/>
      <c r="D39" s="286"/>
      <c r="E39" s="633"/>
      <c r="F39" s="141">
        <f>D39*E39</f>
        <v>0</v>
      </c>
    </row>
    <row r="40" spans="1:10" s="127" customFormat="1" ht="62.5">
      <c r="A40" s="185">
        <f>COUNT($A$3:A39)+1</f>
        <v>12</v>
      </c>
      <c r="B40" s="241" t="s">
        <v>483</v>
      </c>
      <c r="C40" s="297"/>
      <c r="D40" s="297"/>
      <c r="E40" s="635"/>
      <c r="F40" s="295">
        <f>D40*E40</f>
        <v>0</v>
      </c>
    </row>
    <row r="41" spans="1:10" s="127" customFormat="1" ht="14.5">
      <c r="A41" s="185"/>
      <c r="B41" s="206" t="s">
        <v>482</v>
      </c>
      <c r="C41" s="202" t="s">
        <v>86</v>
      </c>
      <c r="D41" s="180">
        <v>586</v>
      </c>
      <c r="E41" s="637"/>
      <c r="F41" s="294">
        <f>D41*E41</f>
        <v>0</v>
      </c>
    </row>
    <row r="42" spans="1:10" s="333" customFormat="1">
      <c r="A42" s="185"/>
      <c r="B42" s="206"/>
      <c r="C42" s="202"/>
      <c r="D42" s="180"/>
      <c r="E42" s="637"/>
      <c r="F42" s="294"/>
    </row>
    <row r="43" spans="1:10" s="333" customFormat="1" ht="75">
      <c r="A43" s="185">
        <f>COUNT($A$3:A41)+1</f>
        <v>13</v>
      </c>
      <c r="B43" s="334" t="s">
        <v>240</v>
      </c>
      <c r="C43" s="297" t="s">
        <v>12</v>
      </c>
      <c r="D43" s="297">
        <v>13</v>
      </c>
      <c r="E43" s="635"/>
      <c r="F43" s="295">
        <f>D43*E43</f>
        <v>0</v>
      </c>
    </row>
    <row r="44" spans="1:10" s="333" customFormat="1">
      <c r="A44" s="185"/>
      <c r="B44" s="206"/>
      <c r="C44" s="202"/>
      <c r="D44" s="180"/>
      <c r="E44" s="637"/>
      <c r="F44" s="294"/>
    </row>
    <row r="45" spans="1:10" s="333" customFormat="1" ht="75">
      <c r="A45" s="185">
        <f>COUNT($A$3:A43)+1</f>
        <v>14</v>
      </c>
      <c r="B45" s="334" t="s">
        <v>165</v>
      </c>
      <c r="C45" s="297" t="s">
        <v>12</v>
      </c>
      <c r="D45" s="297">
        <v>3</v>
      </c>
      <c r="E45" s="635"/>
      <c r="F45" s="295">
        <f>D45*E45</f>
        <v>0</v>
      </c>
      <c r="J45" s="122"/>
    </row>
    <row r="46" spans="1:10" s="333" customFormat="1">
      <c r="A46" s="185"/>
      <c r="B46" s="334"/>
      <c r="C46" s="297"/>
      <c r="D46" s="297"/>
      <c r="E46" s="635"/>
      <c r="F46" s="295"/>
      <c r="J46" s="122"/>
    </row>
    <row r="47" spans="1:10" s="333" customFormat="1" ht="75">
      <c r="A47" s="185">
        <f>COUNT($A$3:A46)+1</f>
        <v>15</v>
      </c>
      <c r="B47" s="334" t="s">
        <v>164</v>
      </c>
      <c r="C47" s="297" t="s">
        <v>12</v>
      </c>
      <c r="D47" s="297">
        <v>6</v>
      </c>
      <c r="E47" s="635"/>
      <c r="F47" s="295">
        <f>D47*E47</f>
        <v>0</v>
      </c>
      <c r="J47" s="122"/>
    </row>
    <row r="48" spans="1:10" s="333" customFormat="1">
      <c r="A48" s="185"/>
      <c r="B48" s="334"/>
      <c r="C48" s="297"/>
      <c r="D48" s="297"/>
      <c r="E48" s="635"/>
      <c r="F48" s="295"/>
      <c r="J48" s="122"/>
    </row>
    <row r="49" spans="1:10" s="333" customFormat="1" ht="75">
      <c r="A49" s="185">
        <f>COUNT($A$3:A48)+1</f>
        <v>16</v>
      </c>
      <c r="B49" s="334" t="s">
        <v>241</v>
      </c>
      <c r="C49" s="297" t="s">
        <v>12</v>
      </c>
      <c r="D49" s="297">
        <v>3</v>
      </c>
      <c r="E49" s="635"/>
      <c r="F49" s="295">
        <f>D49*E49</f>
        <v>0</v>
      </c>
      <c r="J49" s="122"/>
    </row>
    <row r="50" spans="1:10" s="333" customFormat="1">
      <c r="A50" s="185"/>
      <c r="B50" s="334"/>
      <c r="C50" s="297"/>
      <c r="D50" s="297"/>
      <c r="E50" s="635"/>
      <c r="F50" s="295"/>
    </row>
    <row r="51" spans="1:10" s="333" customFormat="1" ht="62.5">
      <c r="A51" s="185">
        <f>COUNT($A$3:A50)+1</f>
        <v>17</v>
      </c>
      <c r="B51" s="334" t="s">
        <v>451</v>
      </c>
      <c r="C51" s="297" t="s">
        <v>12</v>
      </c>
      <c r="D51" s="297">
        <f>D43+D45+D47+D49</f>
        <v>25</v>
      </c>
      <c r="E51" s="635"/>
      <c r="F51" s="295">
        <f>D51*E51</f>
        <v>0</v>
      </c>
      <c r="G51" s="54"/>
    </row>
    <row r="52" spans="1:10" s="333" customFormat="1">
      <c r="A52" s="185"/>
      <c r="B52" s="334"/>
      <c r="C52" s="297"/>
      <c r="D52" s="297"/>
      <c r="E52" s="635"/>
      <c r="F52" s="295"/>
    </row>
    <row r="53" spans="1:10" s="333" customFormat="1" ht="62.5">
      <c r="A53" s="185">
        <f>COUNT($A$3:A52)+1</f>
        <v>18</v>
      </c>
      <c r="B53" s="266" t="s">
        <v>242</v>
      </c>
      <c r="C53" s="177"/>
      <c r="D53" s="286"/>
      <c r="E53" s="633"/>
      <c r="F53" s="287"/>
      <c r="J53" s="122"/>
    </row>
    <row r="54" spans="1:10" s="333" customFormat="1">
      <c r="A54" s="185"/>
      <c r="B54" s="310" t="s">
        <v>243</v>
      </c>
      <c r="C54" s="177" t="s">
        <v>12</v>
      </c>
      <c r="D54" s="286">
        <v>1</v>
      </c>
      <c r="E54" s="633"/>
      <c r="F54" s="287"/>
      <c r="G54" s="54"/>
      <c r="J54" s="122"/>
    </row>
    <row r="55" spans="1:10" s="333" customFormat="1">
      <c r="A55" s="185"/>
      <c r="B55" s="310" t="s">
        <v>244</v>
      </c>
      <c r="C55" s="177" t="s">
        <v>12</v>
      </c>
      <c r="D55" s="286">
        <v>1</v>
      </c>
      <c r="E55" s="633"/>
      <c r="F55" s="287"/>
      <c r="J55" s="122"/>
    </row>
    <row r="56" spans="1:10" s="333" customFormat="1" ht="13">
      <c r="A56" s="185"/>
      <c r="B56" s="310" t="s">
        <v>245</v>
      </c>
      <c r="C56" s="311" t="s">
        <v>12</v>
      </c>
      <c r="D56" s="312">
        <v>1</v>
      </c>
      <c r="E56" s="641"/>
      <c r="F56" s="313"/>
      <c r="J56" s="122"/>
    </row>
    <row r="57" spans="1:10" s="333" customFormat="1">
      <c r="A57" s="185"/>
      <c r="B57" s="314"/>
      <c r="C57" s="177" t="s">
        <v>28</v>
      </c>
      <c r="D57" s="286">
        <v>32</v>
      </c>
      <c r="E57" s="633"/>
      <c r="F57" s="287">
        <f>D57*E57</f>
        <v>0</v>
      </c>
      <c r="J57" s="122"/>
    </row>
    <row r="58" spans="1:10" s="333" customFormat="1">
      <c r="A58" s="185"/>
      <c r="B58" s="314"/>
      <c r="C58" s="177"/>
      <c r="D58" s="286"/>
      <c r="E58" s="633"/>
      <c r="F58" s="287"/>
      <c r="J58" s="122"/>
    </row>
    <row r="59" spans="1:10" s="333" customFormat="1" ht="62.5">
      <c r="A59" s="185">
        <f>COUNT($A$3:A58)+1</f>
        <v>19</v>
      </c>
      <c r="B59" s="266" t="s">
        <v>485</v>
      </c>
      <c r="C59" s="177"/>
      <c r="D59" s="286"/>
      <c r="E59" s="633"/>
      <c r="F59" s="287"/>
      <c r="J59" s="122"/>
    </row>
    <row r="60" spans="1:10" s="333" customFormat="1">
      <c r="A60" s="185"/>
      <c r="B60" s="310" t="s">
        <v>243</v>
      </c>
      <c r="C60" s="177" t="s">
        <v>12</v>
      </c>
      <c r="D60" s="286">
        <v>1</v>
      </c>
      <c r="E60" s="633"/>
      <c r="F60" s="287"/>
      <c r="J60" s="122"/>
    </row>
    <row r="61" spans="1:10" s="333" customFormat="1">
      <c r="A61" s="185"/>
      <c r="B61" s="310" t="s">
        <v>244</v>
      </c>
      <c r="C61" s="177" t="s">
        <v>12</v>
      </c>
      <c r="D61" s="286">
        <v>1</v>
      </c>
      <c r="E61" s="633"/>
      <c r="F61" s="287"/>
      <c r="J61" s="122"/>
    </row>
    <row r="62" spans="1:10" s="333" customFormat="1" ht="13">
      <c r="A62" s="185"/>
      <c r="B62" s="310" t="s">
        <v>245</v>
      </c>
      <c r="C62" s="311" t="s">
        <v>12</v>
      </c>
      <c r="D62" s="312">
        <v>1</v>
      </c>
      <c r="E62" s="641"/>
      <c r="F62" s="313"/>
      <c r="J62" s="122"/>
    </row>
    <row r="63" spans="1:10" s="333" customFormat="1">
      <c r="A63" s="185"/>
      <c r="B63" s="314"/>
      <c r="C63" s="177" t="s">
        <v>28</v>
      </c>
      <c r="D63" s="286">
        <v>4</v>
      </c>
      <c r="E63" s="633"/>
      <c r="F63" s="287">
        <f>D63*E63</f>
        <v>0</v>
      </c>
      <c r="J63" s="122"/>
    </row>
    <row r="64" spans="1:10" s="333" customFormat="1">
      <c r="A64" s="185"/>
      <c r="B64" s="314"/>
      <c r="C64" s="177"/>
      <c r="D64" s="286"/>
      <c r="E64" s="633"/>
      <c r="F64" s="287"/>
      <c r="J64" s="122"/>
    </row>
    <row r="65" spans="1:10" s="333" customFormat="1" ht="62.5">
      <c r="A65" s="185">
        <f>COUNT($A$3:A64)+1</f>
        <v>20</v>
      </c>
      <c r="B65" s="266" t="s">
        <v>303</v>
      </c>
      <c r="C65" s="177"/>
      <c r="D65" s="286"/>
      <c r="E65" s="633"/>
      <c r="F65" s="287"/>
      <c r="J65" s="122"/>
    </row>
    <row r="66" spans="1:10" s="333" customFormat="1">
      <c r="A66" s="185"/>
      <c r="B66" s="310" t="s">
        <v>304</v>
      </c>
      <c r="C66" s="177" t="s">
        <v>12</v>
      </c>
      <c r="D66" s="286">
        <v>1</v>
      </c>
      <c r="E66" s="633"/>
      <c r="F66" s="287"/>
      <c r="J66" s="122"/>
    </row>
    <row r="67" spans="1:10" s="333" customFormat="1">
      <c r="A67" s="185"/>
      <c r="B67" s="310" t="s">
        <v>244</v>
      </c>
      <c r="C67" s="177" t="s">
        <v>12</v>
      </c>
      <c r="D67" s="286">
        <v>1</v>
      </c>
      <c r="E67" s="633"/>
      <c r="F67" s="287"/>
      <c r="J67" s="122"/>
    </row>
    <row r="68" spans="1:10" s="333" customFormat="1" ht="13">
      <c r="A68" s="185"/>
      <c r="B68" s="310" t="s">
        <v>245</v>
      </c>
      <c r="C68" s="311" t="s">
        <v>12</v>
      </c>
      <c r="D68" s="312">
        <v>1</v>
      </c>
      <c r="E68" s="641"/>
      <c r="F68" s="313"/>
      <c r="J68" s="122"/>
    </row>
    <row r="69" spans="1:10" s="333" customFormat="1">
      <c r="A69" s="185"/>
      <c r="B69" s="314"/>
      <c r="C69" s="177" t="s">
        <v>28</v>
      </c>
      <c r="D69" s="286">
        <v>7</v>
      </c>
      <c r="E69" s="633"/>
      <c r="F69" s="287">
        <f>D69*E69</f>
        <v>0</v>
      </c>
      <c r="J69" s="122"/>
    </row>
    <row r="70" spans="1:10" s="333" customFormat="1">
      <c r="A70" s="185"/>
      <c r="B70" s="314"/>
      <c r="C70" s="177"/>
      <c r="D70" s="286"/>
      <c r="E70" s="633"/>
      <c r="F70" s="287"/>
      <c r="J70" s="122"/>
    </row>
    <row r="71" spans="1:10" s="333" customFormat="1" ht="75">
      <c r="A71" s="185">
        <f>COUNT($A$3:A70)+1</f>
        <v>21</v>
      </c>
      <c r="B71" s="266" t="s">
        <v>486</v>
      </c>
      <c r="C71" s="177"/>
      <c r="D71" s="286"/>
      <c r="E71" s="633"/>
      <c r="F71" s="287"/>
      <c r="J71" s="122"/>
    </row>
    <row r="72" spans="1:10" s="333" customFormat="1">
      <c r="A72" s="185"/>
      <c r="B72" s="310" t="s">
        <v>304</v>
      </c>
      <c r="C72" s="177" t="s">
        <v>12</v>
      </c>
      <c r="D72" s="286">
        <v>1</v>
      </c>
      <c r="E72" s="633"/>
      <c r="F72" s="287"/>
      <c r="J72" s="122"/>
    </row>
    <row r="73" spans="1:10" s="333" customFormat="1">
      <c r="A73" s="185"/>
      <c r="B73" s="310" t="s">
        <v>244</v>
      </c>
      <c r="C73" s="177" t="s">
        <v>12</v>
      </c>
      <c r="D73" s="286">
        <v>1</v>
      </c>
      <c r="E73" s="633"/>
      <c r="F73" s="287"/>
      <c r="J73" s="122"/>
    </row>
    <row r="74" spans="1:10" s="333" customFormat="1" ht="13">
      <c r="A74" s="185"/>
      <c r="B74" s="310" t="s">
        <v>245</v>
      </c>
      <c r="C74" s="311" t="s">
        <v>12</v>
      </c>
      <c r="D74" s="312">
        <v>1</v>
      </c>
      <c r="E74" s="641"/>
      <c r="F74" s="313"/>
      <c r="J74" s="122"/>
    </row>
    <row r="75" spans="1:10" s="333" customFormat="1">
      <c r="A75" s="185"/>
      <c r="B75" s="314"/>
      <c r="C75" s="177" t="s">
        <v>28</v>
      </c>
      <c r="D75" s="286">
        <v>4</v>
      </c>
      <c r="E75" s="633"/>
      <c r="F75" s="287">
        <f>D75*E75</f>
        <v>0</v>
      </c>
      <c r="J75" s="122"/>
    </row>
    <row r="76" spans="1:10" s="333" customFormat="1">
      <c r="A76" s="185"/>
      <c r="B76" s="314"/>
      <c r="C76" s="177"/>
      <c r="D76" s="286"/>
      <c r="E76" s="633"/>
      <c r="F76" s="287"/>
      <c r="J76" s="122"/>
    </row>
    <row r="77" spans="1:10" s="333" customFormat="1" ht="75">
      <c r="A77" s="185">
        <f>COUNT($A$3:A76)+1</f>
        <v>22</v>
      </c>
      <c r="B77" s="266" t="s">
        <v>487</v>
      </c>
      <c r="C77" s="177"/>
      <c r="D77" s="286"/>
      <c r="E77" s="633"/>
      <c r="F77" s="287"/>
      <c r="J77" s="122"/>
    </row>
    <row r="78" spans="1:10" s="333" customFormat="1">
      <c r="A78" s="185"/>
      <c r="B78" s="310" t="s">
        <v>243</v>
      </c>
      <c r="C78" s="177" t="s">
        <v>12</v>
      </c>
      <c r="D78" s="286">
        <v>1</v>
      </c>
      <c r="E78" s="633"/>
      <c r="F78" s="287"/>
      <c r="J78" s="122"/>
    </row>
    <row r="79" spans="1:10" s="333" customFormat="1">
      <c r="A79" s="185"/>
      <c r="B79" s="310" t="s">
        <v>244</v>
      </c>
      <c r="C79" s="177" t="s">
        <v>12</v>
      </c>
      <c r="D79" s="286">
        <v>1</v>
      </c>
      <c r="E79" s="633"/>
      <c r="F79" s="287"/>
      <c r="J79" s="122"/>
    </row>
    <row r="80" spans="1:10" s="333" customFormat="1" ht="13">
      <c r="A80" s="185"/>
      <c r="B80" s="310" t="s">
        <v>245</v>
      </c>
      <c r="C80" s="311" t="s">
        <v>12</v>
      </c>
      <c r="D80" s="312">
        <v>1</v>
      </c>
      <c r="E80" s="641"/>
      <c r="F80" s="313"/>
      <c r="J80" s="122"/>
    </row>
    <row r="81" spans="1:10" s="333" customFormat="1">
      <c r="A81" s="185"/>
      <c r="B81" s="314"/>
      <c r="C81" s="177" t="s">
        <v>28</v>
      </c>
      <c r="D81" s="286">
        <v>8</v>
      </c>
      <c r="E81" s="633"/>
      <c r="F81" s="287">
        <f>D81*E81</f>
        <v>0</v>
      </c>
      <c r="J81" s="122"/>
    </row>
    <row r="82" spans="1:10" s="333" customFormat="1">
      <c r="A82" s="185"/>
      <c r="B82" s="314"/>
      <c r="C82" s="177"/>
      <c r="D82" s="286"/>
      <c r="E82" s="633"/>
      <c r="F82" s="287"/>
      <c r="J82" s="122"/>
    </row>
    <row r="83" spans="1:10" s="333" customFormat="1" ht="37.5">
      <c r="A83" s="321">
        <f>COUNT($A$1:A82)+1</f>
        <v>23</v>
      </c>
      <c r="B83" s="320" t="s">
        <v>246</v>
      </c>
      <c r="C83" s="297" t="s">
        <v>28</v>
      </c>
      <c r="D83" s="297">
        <v>2</v>
      </c>
      <c r="E83" s="635"/>
      <c r="F83" s="295">
        <f>D83*E83</f>
        <v>0</v>
      </c>
      <c r="J83" s="122"/>
    </row>
    <row r="84" spans="1:10" s="333" customFormat="1">
      <c r="A84" s="321"/>
      <c r="B84" s="320"/>
      <c r="C84" s="297"/>
      <c r="D84" s="297"/>
      <c r="E84" s="635"/>
      <c r="F84" s="295"/>
      <c r="J84" s="122"/>
    </row>
    <row r="85" spans="1:10" s="333" customFormat="1" ht="44.25" customHeight="1">
      <c r="A85" s="321">
        <f>COUNT($A$1:A84)+1</f>
        <v>24</v>
      </c>
      <c r="B85" s="320" t="s">
        <v>247</v>
      </c>
      <c r="C85" s="297" t="s">
        <v>28</v>
      </c>
      <c r="D85" s="297">
        <v>2</v>
      </c>
      <c r="E85" s="635"/>
      <c r="F85" s="295">
        <f>D85*E85</f>
        <v>0</v>
      </c>
      <c r="J85" s="122"/>
    </row>
    <row r="86" spans="1:10" s="333" customFormat="1">
      <c r="A86" s="321"/>
      <c r="B86" s="320"/>
      <c r="C86" s="297"/>
      <c r="D86" s="297"/>
      <c r="E86" s="635"/>
      <c r="F86" s="295"/>
      <c r="J86" s="122"/>
    </row>
    <row r="87" spans="1:10" s="333" customFormat="1" ht="50">
      <c r="A87" s="185">
        <f>COUNT($A$3:$A85)+1</f>
        <v>25</v>
      </c>
      <c r="B87" s="335" t="s">
        <v>251</v>
      </c>
      <c r="C87" s="119" t="s">
        <v>12</v>
      </c>
      <c r="D87" s="119">
        <v>1</v>
      </c>
      <c r="E87" s="635"/>
      <c r="F87" s="295">
        <f>D87*E87</f>
        <v>0</v>
      </c>
      <c r="J87" s="122"/>
    </row>
    <row r="88" spans="1:10" s="333" customFormat="1">
      <c r="A88" s="185"/>
      <c r="B88" s="335"/>
      <c r="C88" s="119"/>
      <c r="D88" s="119"/>
      <c r="E88" s="635"/>
      <c r="F88" s="295"/>
      <c r="J88" s="122"/>
    </row>
    <row r="89" spans="1:10" s="333" customFormat="1" ht="50">
      <c r="A89" s="185">
        <f>COUNT($A$1:A87)+1</f>
        <v>26</v>
      </c>
      <c r="B89" s="336" t="s">
        <v>488</v>
      </c>
      <c r="C89" s="77" t="s">
        <v>47</v>
      </c>
      <c r="D89" s="35">
        <v>150</v>
      </c>
      <c r="E89" s="635"/>
      <c r="F89" s="295">
        <f>D89*E89</f>
        <v>0</v>
      </c>
      <c r="J89" s="122"/>
    </row>
    <row r="90" spans="1:10" s="333" customFormat="1">
      <c r="A90" s="185"/>
      <c r="B90" s="336"/>
      <c r="C90" s="77"/>
      <c r="D90" s="35"/>
      <c r="E90" s="646"/>
      <c r="F90" s="337"/>
      <c r="J90" s="122"/>
    </row>
    <row r="91" spans="1:10" s="333" customFormat="1" ht="50">
      <c r="A91" s="321">
        <f>COUNT($A$1:A90)+1</f>
        <v>27</v>
      </c>
      <c r="B91" s="320" t="s">
        <v>489</v>
      </c>
      <c r="C91" s="297" t="s">
        <v>28</v>
      </c>
      <c r="D91" s="297">
        <v>1</v>
      </c>
      <c r="E91" s="635"/>
      <c r="F91" s="295">
        <f>D91*E91</f>
        <v>0</v>
      </c>
      <c r="J91" s="122"/>
    </row>
    <row r="92" spans="1:10" s="333" customFormat="1">
      <c r="A92" s="185"/>
      <c r="B92" s="314"/>
      <c r="C92" s="177"/>
      <c r="D92" s="286"/>
      <c r="E92" s="633"/>
      <c r="F92" s="287"/>
      <c r="J92" s="122"/>
    </row>
    <row r="93" spans="1:10" s="333" customFormat="1" ht="137.5">
      <c r="A93" s="211">
        <f>COUNT($A$1:A92)+1</f>
        <v>28</v>
      </c>
      <c r="B93" s="338" t="s">
        <v>454</v>
      </c>
      <c r="C93" s="339" t="s">
        <v>250</v>
      </c>
      <c r="D93" s="340">
        <v>1</v>
      </c>
      <c r="E93" s="635"/>
      <c r="F93" s="295">
        <f>D93*E93</f>
        <v>0</v>
      </c>
      <c r="J93" s="122"/>
    </row>
    <row r="94" spans="1:10" s="333" customFormat="1">
      <c r="A94" s="185"/>
      <c r="B94" s="314"/>
      <c r="C94" s="177"/>
      <c r="D94" s="286"/>
      <c r="E94" s="633"/>
      <c r="F94" s="287"/>
      <c r="J94" s="122"/>
    </row>
    <row r="95" spans="1:10" s="333" customFormat="1" ht="13">
      <c r="B95" s="216"/>
      <c r="C95" s="297"/>
      <c r="D95" s="297"/>
      <c r="E95" s="616" t="s">
        <v>298</v>
      </c>
      <c r="F95" s="155">
        <f>SUM(F40:F93)</f>
        <v>0</v>
      </c>
      <c r="J95" s="122"/>
    </row>
    <row r="96" spans="1:10" s="333" customFormat="1" ht="13">
      <c r="B96" s="216"/>
      <c r="C96" s="297"/>
      <c r="D96" s="297"/>
      <c r="E96" s="616"/>
      <c r="F96" s="163"/>
      <c r="J96" s="122"/>
    </row>
    <row r="97" spans="1:10" s="333" customFormat="1" ht="13">
      <c r="B97" s="216"/>
      <c r="C97" s="297"/>
      <c r="D97" s="297"/>
      <c r="E97" s="616"/>
      <c r="F97" s="163"/>
      <c r="J97" s="122"/>
    </row>
    <row r="98" spans="1:10" s="333" customFormat="1" ht="13">
      <c r="A98" s="267" t="s">
        <v>29</v>
      </c>
      <c r="B98" s="268" t="s">
        <v>252</v>
      </c>
      <c r="C98" s="119"/>
      <c r="D98" s="119"/>
      <c r="E98" s="619"/>
      <c r="F98" s="341"/>
      <c r="J98" s="122"/>
    </row>
    <row r="99" spans="1:10" s="333" customFormat="1" ht="13">
      <c r="A99" s="267"/>
      <c r="B99" s="91"/>
      <c r="C99" s="92"/>
      <c r="D99" s="119"/>
      <c r="E99" s="647"/>
      <c r="F99" s="189"/>
      <c r="J99" s="122"/>
    </row>
    <row r="100" spans="1:10" s="333" customFormat="1" ht="38">
      <c r="A100" s="211">
        <f>COUNT($A$1:A99)+1</f>
        <v>29</v>
      </c>
      <c r="B100" s="342" t="s">
        <v>337</v>
      </c>
      <c r="C100" s="343"/>
      <c r="D100" s="344"/>
      <c r="E100" s="648"/>
      <c r="F100" s="54"/>
      <c r="J100" s="122"/>
    </row>
    <row r="101" spans="1:10" s="333" customFormat="1" ht="200">
      <c r="A101" s="345"/>
      <c r="B101" s="346" t="s">
        <v>338</v>
      </c>
      <c r="C101" s="339"/>
      <c r="D101" s="344"/>
      <c r="E101" s="14"/>
      <c r="F101" s="322"/>
      <c r="J101" s="122"/>
    </row>
    <row r="102" spans="1:10" s="333" customFormat="1" ht="13">
      <c r="A102" s="345"/>
      <c r="B102" s="347" t="s">
        <v>253</v>
      </c>
      <c r="C102" s="339"/>
      <c r="D102" s="344"/>
      <c r="E102" s="14"/>
      <c r="F102" s="322"/>
      <c r="J102" s="122"/>
    </row>
    <row r="103" spans="1:10" s="333" customFormat="1" ht="25">
      <c r="A103" s="345"/>
      <c r="B103" s="348" t="s">
        <v>339</v>
      </c>
      <c r="C103" s="339"/>
      <c r="D103" s="349"/>
      <c r="E103" s="14"/>
      <c r="F103" s="322"/>
      <c r="J103" s="122"/>
    </row>
    <row r="104" spans="1:10" s="333" customFormat="1">
      <c r="A104" s="345"/>
      <c r="B104" s="348"/>
      <c r="C104" s="339"/>
      <c r="D104" s="349"/>
      <c r="E104" s="14"/>
      <c r="F104" s="322"/>
      <c r="J104" s="122"/>
    </row>
    <row r="105" spans="1:10" s="333" customFormat="1">
      <c r="A105" s="185"/>
      <c r="B105" s="125" t="s">
        <v>291</v>
      </c>
      <c r="C105" s="339"/>
      <c r="D105" s="350"/>
      <c r="E105" s="12"/>
      <c r="F105" s="351"/>
      <c r="J105" s="122"/>
    </row>
    <row r="106" spans="1:10" s="333" customFormat="1" ht="37.5">
      <c r="A106" s="352"/>
      <c r="B106" s="132" t="s">
        <v>292</v>
      </c>
      <c r="C106" s="339" t="s">
        <v>12</v>
      </c>
      <c r="D106" s="353">
        <v>1</v>
      </c>
      <c r="E106" s="12"/>
      <c r="F106" s="351"/>
      <c r="J106" s="122"/>
    </row>
    <row r="107" spans="1:10" s="333" customFormat="1" ht="37.5">
      <c r="A107" s="352"/>
      <c r="B107" s="132" t="s">
        <v>293</v>
      </c>
      <c r="C107" s="339" t="s">
        <v>12</v>
      </c>
      <c r="D107" s="353">
        <v>2</v>
      </c>
      <c r="E107" s="12"/>
      <c r="F107" s="351"/>
      <c r="J107" s="122"/>
    </row>
    <row r="108" spans="1:10" s="333" customFormat="1" ht="14.5">
      <c r="A108" s="352"/>
      <c r="B108" s="354" t="s">
        <v>294</v>
      </c>
      <c r="C108" s="149" t="s">
        <v>47</v>
      </c>
      <c r="D108" s="355">
        <v>15</v>
      </c>
      <c r="E108" s="13"/>
      <c r="F108" s="356"/>
      <c r="J108" s="122"/>
    </row>
    <row r="109" spans="1:10" s="333" customFormat="1" ht="13">
      <c r="A109" s="352"/>
      <c r="B109" s="357"/>
      <c r="C109" s="339"/>
      <c r="D109" s="350"/>
      <c r="E109" s="7"/>
      <c r="F109" s="351"/>
      <c r="J109" s="122"/>
    </row>
    <row r="110" spans="1:10" s="333" customFormat="1" ht="75">
      <c r="A110" s="345"/>
      <c r="B110" s="358" t="s">
        <v>340</v>
      </c>
      <c r="C110" s="359"/>
      <c r="D110" s="360"/>
      <c r="E110" s="649"/>
      <c r="F110" s="361"/>
      <c r="J110" s="122"/>
    </row>
    <row r="111" spans="1:10" s="333" customFormat="1">
      <c r="A111" s="345"/>
      <c r="B111" s="348" t="s">
        <v>254</v>
      </c>
      <c r="C111" s="339" t="s">
        <v>28</v>
      </c>
      <c r="D111" s="344">
        <v>1</v>
      </c>
      <c r="E111" s="4"/>
      <c r="F111" s="363">
        <f>E111*D111</f>
        <v>0</v>
      </c>
      <c r="J111" s="122"/>
    </row>
    <row r="112" spans="1:10" s="333" customFormat="1">
      <c r="A112" s="345"/>
      <c r="B112" s="348"/>
      <c r="C112" s="339"/>
      <c r="D112" s="344"/>
      <c r="E112" s="650"/>
      <c r="F112" s="364"/>
      <c r="J112" s="122"/>
    </row>
    <row r="113" spans="1:10" s="333" customFormat="1" ht="50.5">
      <c r="A113" s="185">
        <f>COUNT($A$3:A112)+1</f>
        <v>30</v>
      </c>
      <c r="B113" s="365" t="s">
        <v>255</v>
      </c>
      <c r="C113" s="339"/>
      <c r="D113" s="366"/>
      <c r="E113" s="4"/>
      <c r="F113" s="363"/>
      <c r="J113" s="122"/>
    </row>
    <row r="114" spans="1:10" s="333" customFormat="1">
      <c r="A114" s="367"/>
      <c r="B114" s="368" t="s">
        <v>256</v>
      </c>
      <c r="C114" s="339" t="s">
        <v>12</v>
      </c>
      <c r="D114" s="369">
        <v>1</v>
      </c>
      <c r="E114" s="4"/>
      <c r="F114" s="363">
        <f>D114*E114</f>
        <v>0</v>
      </c>
      <c r="J114" s="122"/>
    </row>
    <row r="115" spans="1:10" s="333" customFormat="1">
      <c r="A115" s="367"/>
      <c r="B115" s="368" t="s">
        <v>341</v>
      </c>
      <c r="C115" s="339" t="s">
        <v>12</v>
      </c>
      <c r="D115" s="369">
        <v>2</v>
      </c>
      <c r="E115" s="4"/>
      <c r="F115" s="363">
        <f>D115*E115</f>
        <v>0</v>
      </c>
      <c r="J115" s="122"/>
    </row>
    <row r="116" spans="1:10" s="333" customFormat="1">
      <c r="A116" s="345"/>
      <c r="B116" s="348"/>
      <c r="C116" s="339"/>
      <c r="D116" s="344"/>
      <c r="E116" s="650"/>
      <c r="F116" s="364"/>
      <c r="J116" s="122"/>
    </row>
    <row r="117" spans="1:10" s="333" customFormat="1" ht="50.5">
      <c r="A117" s="185">
        <f>COUNT($A$5:A116)+1</f>
        <v>31</v>
      </c>
      <c r="B117" s="365" t="s">
        <v>342</v>
      </c>
      <c r="C117" s="339"/>
      <c r="D117" s="369"/>
      <c r="E117" s="4"/>
      <c r="F117" s="363"/>
      <c r="J117" s="122"/>
    </row>
    <row r="118" spans="1:10" s="333" customFormat="1">
      <c r="A118" s="367"/>
      <c r="B118" s="368" t="s">
        <v>343</v>
      </c>
      <c r="C118" s="339" t="s">
        <v>12</v>
      </c>
      <c r="D118" s="369">
        <v>1</v>
      </c>
      <c r="E118" s="4"/>
      <c r="F118" s="363">
        <f>D118*E118</f>
        <v>0</v>
      </c>
      <c r="J118" s="122"/>
    </row>
    <row r="119" spans="1:10" s="333" customFormat="1">
      <c r="A119" s="367"/>
      <c r="B119" s="370"/>
      <c r="C119" s="339"/>
      <c r="D119" s="369"/>
      <c r="E119" s="4"/>
      <c r="F119" s="363"/>
      <c r="J119" s="122"/>
    </row>
    <row r="120" spans="1:10" s="333" customFormat="1" ht="63">
      <c r="A120" s="185">
        <f>COUNT($A$5:A119)+1</f>
        <v>32</v>
      </c>
      <c r="B120" s="365" t="s">
        <v>344</v>
      </c>
      <c r="C120" s="339"/>
      <c r="D120" s="369"/>
      <c r="E120" s="4"/>
      <c r="F120" s="363"/>
      <c r="J120" s="122"/>
    </row>
    <row r="121" spans="1:10" s="333" customFormat="1">
      <c r="A121" s="185"/>
      <c r="B121" s="368" t="s">
        <v>345</v>
      </c>
      <c r="C121" s="339" t="s">
        <v>12</v>
      </c>
      <c r="D121" s="369">
        <v>1</v>
      </c>
      <c r="E121" s="4"/>
      <c r="F121" s="363">
        <f>D121*E121</f>
        <v>0</v>
      </c>
      <c r="J121" s="122"/>
    </row>
    <row r="122" spans="1:10" s="333" customFormat="1">
      <c r="A122" s="185"/>
      <c r="B122" s="370"/>
      <c r="C122" s="339"/>
      <c r="D122" s="369"/>
      <c r="E122" s="4"/>
      <c r="F122" s="363"/>
      <c r="J122" s="122"/>
    </row>
    <row r="123" spans="1:10" s="333" customFormat="1" ht="63">
      <c r="A123" s="185">
        <f>COUNT($A$5:A122)+1</f>
        <v>33</v>
      </c>
      <c r="B123" s="342" t="s">
        <v>257</v>
      </c>
      <c r="C123" s="339"/>
      <c r="D123" s="371"/>
      <c r="E123" s="4"/>
      <c r="F123" s="363"/>
      <c r="J123" s="122"/>
    </row>
    <row r="124" spans="1:10" s="333" customFormat="1">
      <c r="A124" s="185"/>
      <c r="B124" s="372" t="s">
        <v>258</v>
      </c>
      <c r="C124" s="339" t="s">
        <v>12</v>
      </c>
      <c r="D124" s="349">
        <v>2</v>
      </c>
      <c r="E124" s="4"/>
      <c r="F124" s="363">
        <f>D124*E124</f>
        <v>0</v>
      </c>
      <c r="J124" s="122"/>
    </row>
    <row r="125" spans="1:10" s="333" customFormat="1">
      <c r="A125" s="185"/>
      <c r="B125" s="373"/>
      <c r="C125" s="339"/>
      <c r="D125" s="374"/>
      <c r="E125" s="4"/>
      <c r="F125" s="363"/>
      <c r="J125" s="122"/>
    </row>
    <row r="126" spans="1:10" s="333" customFormat="1" ht="50.5">
      <c r="A126" s="185">
        <f>COUNT($A$5:A123)+1</f>
        <v>34</v>
      </c>
      <c r="B126" s="342" t="s">
        <v>346</v>
      </c>
      <c r="C126" s="339"/>
      <c r="D126" s="371"/>
      <c r="E126" s="4"/>
      <c r="F126" s="363"/>
      <c r="J126" s="122"/>
    </row>
    <row r="127" spans="1:10" s="333" customFormat="1">
      <c r="A127" s="185"/>
      <c r="B127" s="372" t="s">
        <v>258</v>
      </c>
      <c r="C127" s="339" t="s">
        <v>12</v>
      </c>
      <c r="D127" s="349">
        <v>2</v>
      </c>
      <c r="E127" s="4"/>
      <c r="F127" s="363">
        <f>D127*E127</f>
        <v>0</v>
      </c>
      <c r="J127" s="122"/>
    </row>
    <row r="128" spans="1:10" s="333" customFormat="1">
      <c r="A128" s="185"/>
      <c r="B128" s="372"/>
      <c r="C128" s="339"/>
      <c r="D128" s="349"/>
      <c r="E128" s="4"/>
      <c r="F128" s="363"/>
      <c r="J128" s="122"/>
    </row>
    <row r="129" spans="1:10" s="333" customFormat="1" ht="63">
      <c r="A129" s="185">
        <f>COUNT($A$5:A128)+1</f>
        <v>35</v>
      </c>
      <c r="B129" s="365" t="s">
        <v>259</v>
      </c>
      <c r="C129" s="339"/>
      <c r="D129" s="366"/>
      <c r="E129" s="4"/>
      <c r="F129" s="363"/>
      <c r="J129" s="122"/>
    </row>
    <row r="130" spans="1:10" s="333" customFormat="1" ht="25">
      <c r="A130" s="185"/>
      <c r="B130" s="368" t="s">
        <v>260</v>
      </c>
      <c r="C130" s="339"/>
      <c r="D130" s="366"/>
      <c r="E130" s="4"/>
      <c r="F130" s="363"/>
      <c r="J130" s="122"/>
    </row>
    <row r="131" spans="1:10" s="333" customFormat="1">
      <c r="A131" s="185"/>
      <c r="B131" s="368" t="s">
        <v>347</v>
      </c>
      <c r="C131" s="339" t="s">
        <v>12</v>
      </c>
      <c r="D131" s="369">
        <v>1</v>
      </c>
      <c r="E131" s="4"/>
      <c r="F131" s="363">
        <f>D131*E131</f>
        <v>0</v>
      </c>
      <c r="J131" s="122"/>
    </row>
    <row r="132" spans="1:10" s="333" customFormat="1">
      <c r="A132" s="185"/>
      <c r="B132" s="368"/>
      <c r="C132" s="339"/>
      <c r="D132" s="369"/>
      <c r="E132" s="4"/>
      <c r="F132" s="363"/>
      <c r="J132" s="122"/>
    </row>
    <row r="133" spans="1:10" s="333" customFormat="1" ht="113">
      <c r="A133" s="185">
        <f>COUNT($A$5:A132)+1</f>
        <v>36</v>
      </c>
      <c r="B133" s="342" t="s">
        <v>484</v>
      </c>
      <c r="C133" s="339"/>
      <c r="D133" s="322"/>
      <c r="E133" s="14"/>
      <c r="F133" s="322"/>
      <c r="J133" s="122"/>
    </row>
    <row r="134" spans="1:10" s="333" customFormat="1" ht="14.5">
      <c r="A134" s="185"/>
      <c r="B134" s="372" t="s">
        <v>348</v>
      </c>
      <c r="C134" s="77" t="s">
        <v>47</v>
      </c>
      <c r="D134" s="349">
        <v>170</v>
      </c>
      <c r="E134" s="4"/>
      <c r="F134" s="363">
        <f>D134*E134</f>
        <v>0</v>
      </c>
      <c r="J134" s="122"/>
    </row>
    <row r="135" spans="1:10" s="333" customFormat="1">
      <c r="A135" s="185"/>
      <c r="B135" s="372"/>
      <c r="C135" s="339"/>
      <c r="D135" s="349"/>
      <c r="E135" s="4"/>
      <c r="F135" s="363"/>
      <c r="J135" s="122"/>
    </row>
    <row r="136" spans="1:10" s="333" customFormat="1" ht="50.5">
      <c r="A136" s="185">
        <f>COUNT($A$5:A135)+1</f>
        <v>37</v>
      </c>
      <c r="B136" s="342" t="s">
        <v>261</v>
      </c>
      <c r="C136" s="77" t="s">
        <v>47</v>
      </c>
      <c r="D136" s="375">
        <v>170</v>
      </c>
      <c r="E136" s="4"/>
      <c r="F136" s="363">
        <f>D136*E136</f>
        <v>0</v>
      </c>
      <c r="J136" s="122"/>
    </row>
    <row r="137" spans="1:10" s="333" customFormat="1" ht="13">
      <c r="A137" s="185"/>
      <c r="B137" s="342"/>
      <c r="C137" s="339"/>
      <c r="D137" s="375"/>
      <c r="E137" s="4"/>
      <c r="F137" s="363"/>
      <c r="J137" s="122"/>
    </row>
    <row r="138" spans="1:10" s="333" customFormat="1" ht="38">
      <c r="A138" s="185">
        <f>COUNT($A$5:A137)+1</f>
        <v>38</v>
      </c>
      <c r="B138" s="342" t="s">
        <v>349</v>
      </c>
      <c r="C138" s="77" t="s">
        <v>47</v>
      </c>
      <c r="D138" s="375">
        <v>170</v>
      </c>
      <c r="E138" s="4"/>
      <c r="F138" s="363">
        <f>D138*E138</f>
        <v>0</v>
      </c>
      <c r="J138" s="122"/>
    </row>
    <row r="139" spans="1:10" s="333" customFormat="1">
      <c r="A139" s="185"/>
      <c r="B139" s="372"/>
      <c r="C139" s="339"/>
      <c r="D139" s="349"/>
      <c r="E139" s="4"/>
      <c r="F139" s="363"/>
      <c r="J139" s="122"/>
    </row>
    <row r="140" spans="1:10" s="333" customFormat="1" ht="38">
      <c r="A140" s="185">
        <f>COUNT($A$5:A139)+1</f>
        <v>39</v>
      </c>
      <c r="B140" s="376" t="s">
        <v>262</v>
      </c>
      <c r="C140" s="339"/>
      <c r="D140" s="344"/>
      <c r="E140" s="14"/>
      <c r="F140" s="322"/>
      <c r="J140" s="122"/>
    </row>
    <row r="141" spans="1:10" s="333" customFormat="1" ht="14.5">
      <c r="A141" s="185"/>
      <c r="B141" s="74" t="s">
        <v>263</v>
      </c>
      <c r="C141" s="77" t="s">
        <v>47</v>
      </c>
      <c r="D141" s="349">
        <v>8</v>
      </c>
      <c r="E141" s="4"/>
      <c r="F141" s="363">
        <f>D141*E141</f>
        <v>0</v>
      </c>
      <c r="J141" s="122"/>
    </row>
    <row r="142" spans="1:10" s="333" customFormat="1">
      <c r="A142" s="185"/>
      <c r="B142" s="372"/>
      <c r="C142" s="339"/>
      <c r="D142" s="349"/>
      <c r="E142" s="4"/>
      <c r="F142" s="363"/>
      <c r="J142" s="122"/>
    </row>
    <row r="143" spans="1:10" s="333" customFormat="1" ht="50.5">
      <c r="A143" s="185">
        <f>COUNT($A$5:A142)+1</f>
        <v>40</v>
      </c>
      <c r="B143" s="342" t="s">
        <v>264</v>
      </c>
      <c r="C143" s="339" t="s">
        <v>28</v>
      </c>
      <c r="D143" s="375">
        <v>1</v>
      </c>
      <c r="E143" s="4"/>
      <c r="F143" s="363">
        <f>D143*E143</f>
        <v>0</v>
      </c>
      <c r="J143" s="122"/>
    </row>
    <row r="144" spans="1:10" s="333" customFormat="1">
      <c r="A144" s="185"/>
      <c r="B144" s="372"/>
      <c r="C144" s="339"/>
      <c r="D144" s="349"/>
      <c r="E144" s="4"/>
      <c r="F144" s="363"/>
      <c r="J144" s="122"/>
    </row>
    <row r="145" spans="1:10" s="333" customFormat="1" ht="25.5">
      <c r="A145" s="185">
        <f>COUNT($A$5:A144)+1</f>
        <v>41</v>
      </c>
      <c r="B145" s="342" t="s">
        <v>265</v>
      </c>
      <c r="C145" s="339" t="s">
        <v>28</v>
      </c>
      <c r="D145" s="375">
        <v>1</v>
      </c>
      <c r="E145" s="4"/>
      <c r="F145" s="363">
        <f>D145*E145</f>
        <v>0</v>
      </c>
      <c r="J145" s="122"/>
    </row>
    <row r="146" spans="1:10" s="333" customFormat="1">
      <c r="A146" s="185"/>
      <c r="B146" s="348"/>
      <c r="C146" s="339"/>
      <c r="D146" s="349"/>
      <c r="E146" s="4"/>
      <c r="F146" s="363"/>
      <c r="J146" s="122"/>
    </row>
    <row r="147" spans="1:10" s="333" customFormat="1" ht="25.5">
      <c r="A147" s="185">
        <f>COUNT($A$5:A146)+1</f>
        <v>42</v>
      </c>
      <c r="B147" s="342" t="s">
        <v>266</v>
      </c>
      <c r="C147" s="339" t="s">
        <v>28</v>
      </c>
      <c r="D147" s="375">
        <v>1</v>
      </c>
      <c r="E147" s="4"/>
      <c r="F147" s="363">
        <f>D147*E147</f>
        <v>0</v>
      </c>
      <c r="J147" s="122"/>
    </row>
    <row r="148" spans="1:10" s="333" customFormat="1">
      <c r="A148" s="185"/>
      <c r="B148" s="377"/>
      <c r="C148" s="339"/>
      <c r="D148" s="349"/>
      <c r="E148" s="7"/>
      <c r="F148" s="363"/>
      <c r="J148" s="122"/>
    </row>
    <row r="149" spans="1:10" s="333" customFormat="1" ht="38">
      <c r="A149" s="185">
        <f>COUNT($A$5:A147)+1</f>
        <v>43</v>
      </c>
      <c r="B149" s="342" t="s">
        <v>267</v>
      </c>
      <c r="C149" s="339" t="s">
        <v>28</v>
      </c>
      <c r="D149" s="375">
        <v>1</v>
      </c>
      <c r="E149" s="7"/>
      <c r="F149" s="363">
        <f>D149*E149</f>
        <v>0</v>
      </c>
      <c r="J149" s="122"/>
    </row>
    <row r="150" spans="1:10" s="333" customFormat="1" ht="13">
      <c r="A150" s="185"/>
      <c r="B150" s="342"/>
      <c r="C150" s="339"/>
      <c r="D150" s="375"/>
      <c r="E150" s="7"/>
      <c r="F150" s="363"/>
      <c r="J150" s="122"/>
    </row>
    <row r="151" spans="1:10" s="333" customFormat="1" ht="38">
      <c r="A151" s="185">
        <f>COUNT($A$5:A150)+1</f>
        <v>44</v>
      </c>
      <c r="B151" s="342" t="s">
        <v>350</v>
      </c>
      <c r="C151" s="339" t="s">
        <v>181</v>
      </c>
      <c r="D151" s="369">
        <v>5</v>
      </c>
      <c r="E151" s="4"/>
      <c r="F151" s="362">
        <f>SUM(F100:F150)*D151/100</f>
        <v>0</v>
      </c>
      <c r="J151" s="122"/>
    </row>
    <row r="152" spans="1:10" s="333" customFormat="1">
      <c r="A152" s="185"/>
      <c r="B152" s="378"/>
      <c r="C152" s="339"/>
      <c r="D152" s="369"/>
      <c r="E152" s="4"/>
      <c r="F152" s="362"/>
      <c r="J152" s="122"/>
    </row>
    <row r="153" spans="1:10" s="333" customFormat="1" ht="38">
      <c r="A153" s="185">
        <f>COUNT($A$5:A152)+1</f>
        <v>45</v>
      </c>
      <c r="B153" s="342" t="s">
        <v>268</v>
      </c>
      <c r="C153" s="339" t="s">
        <v>181</v>
      </c>
      <c r="D153" s="369">
        <v>3</v>
      </c>
      <c r="E153" s="4"/>
      <c r="F153" s="362">
        <f>SUM(F101:F150)*D153/100</f>
        <v>0</v>
      </c>
      <c r="J153" s="122"/>
    </row>
    <row r="154" spans="1:10" s="333" customFormat="1">
      <c r="A154" s="54"/>
      <c r="B154" s="54"/>
      <c r="C154" s="339"/>
      <c r="D154" s="77"/>
      <c r="E154" s="651"/>
      <c r="F154" s="54"/>
      <c r="J154" s="122"/>
    </row>
    <row r="155" spans="1:10" s="333" customFormat="1" ht="13">
      <c r="A155" s="321"/>
      <c r="B155" s="190"/>
      <c r="C155" s="339"/>
      <c r="D155" s="119"/>
      <c r="E155" s="619" t="s">
        <v>269</v>
      </c>
      <c r="F155" s="379">
        <f>SUM(F102:F154)</f>
        <v>0</v>
      </c>
      <c r="J155" s="122"/>
    </row>
    <row r="156" spans="1:10" s="333" customFormat="1">
      <c r="A156" s="367"/>
      <c r="B156" s="370"/>
      <c r="C156" s="339"/>
      <c r="D156" s="380"/>
      <c r="E156" s="11"/>
      <c r="F156" s="166"/>
      <c r="J156" s="122"/>
    </row>
    <row r="157" spans="1:10" s="333" customFormat="1" ht="13">
      <c r="A157" s="211"/>
      <c r="B157" s="342"/>
      <c r="C157" s="339"/>
      <c r="D157" s="380"/>
      <c r="E157" s="26"/>
      <c r="F157" s="381"/>
      <c r="J157" s="122"/>
    </row>
    <row r="158" spans="1:10" s="333" customFormat="1" ht="13">
      <c r="A158" s="267" t="s">
        <v>270</v>
      </c>
      <c r="B158" s="268" t="s">
        <v>271</v>
      </c>
      <c r="C158" s="339"/>
      <c r="D158" s="380"/>
      <c r="E158" s="3"/>
      <c r="F158" s="382"/>
      <c r="J158" s="122"/>
    </row>
    <row r="159" spans="1:10" s="333" customFormat="1" ht="13">
      <c r="A159" s="267"/>
      <c r="B159" s="383" t="s">
        <v>272</v>
      </c>
      <c r="C159" s="339"/>
      <c r="D159" s="119"/>
      <c r="E159" s="647"/>
      <c r="F159" s="189"/>
      <c r="J159" s="122"/>
    </row>
    <row r="160" spans="1:10" s="333" customFormat="1">
      <c r="A160" s="178"/>
      <c r="B160" s="73"/>
      <c r="C160" s="339"/>
      <c r="D160" s="384"/>
      <c r="E160" s="26"/>
      <c r="F160" s="385"/>
      <c r="J160" s="122"/>
    </row>
    <row r="161" spans="1:10" s="333" customFormat="1" ht="62.5">
      <c r="A161" s="321">
        <f>COUNT($A$1:A160)+1</f>
        <v>46</v>
      </c>
      <c r="B161" s="125" t="s">
        <v>379</v>
      </c>
      <c r="C161" s="339" t="s">
        <v>28</v>
      </c>
      <c r="D161" s="340">
        <v>1</v>
      </c>
      <c r="E161" s="19"/>
      <c r="F161" s="363">
        <f>D161*E161</f>
        <v>0</v>
      </c>
      <c r="J161" s="122"/>
    </row>
    <row r="162" spans="1:10" s="333" customFormat="1">
      <c r="A162" s="321"/>
      <c r="B162" s="73"/>
      <c r="C162" s="339"/>
      <c r="D162" s="384"/>
      <c r="E162" s="7"/>
      <c r="F162" s="363"/>
      <c r="J162" s="122"/>
    </row>
    <row r="163" spans="1:10" s="333" customFormat="1" ht="62.5">
      <c r="A163" s="321">
        <f>COUNT($A$1:A162)+1</f>
        <v>47</v>
      </c>
      <c r="B163" s="125" t="s">
        <v>380</v>
      </c>
      <c r="C163" s="339" t="s">
        <v>28</v>
      </c>
      <c r="D163" s="340">
        <v>1</v>
      </c>
      <c r="E163" s="19"/>
      <c r="F163" s="363">
        <f>D163*E163</f>
        <v>0</v>
      </c>
      <c r="J163" s="122"/>
    </row>
    <row r="164" spans="1:10" s="333" customFormat="1">
      <c r="A164" s="321"/>
      <c r="B164" s="73"/>
      <c r="C164" s="339"/>
      <c r="D164" s="384"/>
      <c r="E164" s="7"/>
      <c r="F164" s="363"/>
      <c r="J164" s="122"/>
    </row>
    <row r="165" spans="1:10" s="333" customFormat="1" ht="14.5">
      <c r="A165" s="321">
        <f>COUNT($A$1:A164)+1</f>
        <v>48</v>
      </c>
      <c r="B165" s="125" t="s">
        <v>381</v>
      </c>
      <c r="C165" s="339" t="s">
        <v>47</v>
      </c>
      <c r="D165" s="340">
        <v>6</v>
      </c>
      <c r="E165" s="7"/>
      <c r="F165" s="363">
        <f>D165*E165</f>
        <v>0</v>
      </c>
      <c r="J165" s="122"/>
    </row>
    <row r="166" spans="1:10" s="333" customFormat="1">
      <c r="A166" s="321"/>
      <c r="B166" s="73"/>
      <c r="C166" s="339"/>
      <c r="D166" s="384"/>
      <c r="E166" s="7"/>
      <c r="F166" s="363"/>
      <c r="J166" s="122"/>
    </row>
    <row r="167" spans="1:10" s="333" customFormat="1" ht="100">
      <c r="A167" s="321">
        <f>COUNT($A$1:A166)+1</f>
        <v>49</v>
      </c>
      <c r="B167" s="125" t="s">
        <v>382</v>
      </c>
      <c r="C167" s="339" t="s">
        <v>47</v>
      </c>
      <c r="D167" s="384">
        <v>6</v>
      </c>
      <c r="E167" s="7"/>
      <c r="F167" s="363">
        <f>D167*E167</f>
        <v>0</v>
      </c>
      <c r="J167" s="122"/>
    </row>
    <row r="168" spans="1:10" s="333" customFormat="1">
      <c r="A168" s="178"/>
      <c r="B168" s="73"/>
      <c r="C168" s="339"/>
      <c r="D168" s="384"/>
      <c r="E168" s="7"/>
      <c r="F168" s="363"/>
      <c r="J168" s="122"/>
    </row>
    <row r="169" spans="1:10" s="333" customFormat="1">
      <c r="A169" s="178">
        <f>COUNT($A$1:A168)+1</f>
        <v>50</v>
      </c>
      <c r="B169" s="125" t="s">
        <v>383</v>
      </c>
      <c r="C169" s="339" t="s">
        <v>181</v>
      </c>
      <c r="D169" s="126">
        <v>5</v>
      </c>
      <c r="E169" s="10"/>
      <c r="F169" s="386">
        <f>SUM(F161:F168)*D169/100</f>
        <v>0</v>
      </c>
      <c r="J169" s="122"/>
    </row>
    <row r="170" spans="1:10" s="333" customFormat="1">
      <c r="A170" s="185"/>
      <c r="B170" s="125"/>
      <c r="C170" s="339"/>
      <c r="D170" s="126"/>
      <c r="E170" s="10"/>
      <c r="F170" s="170"/>
      <c r="J170" s="122"/>
    </row>
    <row r="171" spans="1:10" s="333" customFormat="1">
      <c r="A171" s="211">
        <f>COUNT($A$1:A170)+1</f>
        <v>51</v>
      </c>
      <c r="B171" s="348" t="s">
        <v>384</v>
      </c>
      <c r="C171" s="339" t="s">
        <v>181</v>
      </c>
      <c r="D171" s="387">
        <v>10</v>
      </c>
      <c r="E171" s="20"/>
      <c r="F171" s="386">
        <f>SUM(F161:F170)*D171/100</f>
        <v>0</v>
      </c>
      <c r="J171" s="122"/>
    </row>
    <row r="172" spans="1:10" s="333" customFormat="1">
      <c r="A172" s="211"/>
      <c r="B172" s="348"/>
      <c r="C172" s="339"/>
      <c r="D172" s="387"/>
      <c r="E172" s="20"/>
      <c r="F172" s="386"/>
      <c r="J172" s="122"/>
    </row>
    <row r="173" spans="1:10" s="333" customFormat="1" ht="13">
      <c r="A173" s="211"/>
      <c r="B173" s="348"/>
      <c r="C173" s="339"/>
      <c r="D173" s="380"/>
      <c r="E173" s="619" t="s">
        <v>385</v>
      </c>
      <c r="F173" s="379">
        <f>SUM(F161:F171)</f>
        <v>0</v>
      </c>
      <c r="J173" s="122"/>
    </row>
    <row r="174" spans="1:10" s="333" customFormat="1" ht="13">
      <c r="A174" s="388"/>
      <c r="B174" s="91"/>
      <c r="C174" s="339"/>
      <c r="D174" s="119"/>
      <c r="E174" s="647"/>
      <c r="F174" s="189"/>
      <c r="J174" s="122"/>
    </row>
    <row r="175" spans="1:10" s="333" customFormat="1" ht="13">
      <c r="A175" s="388"/>
      <c r="B175" s="389" t="s">
        <v>386</v>
      </c>
      <c r="C175" s="339"/>
      <c r="D175" s="119"/>
      <c r="E175" s="647"/>
      <c r="F175" s="189"/>
      <c r="J175" s="122"/>
    </row>
    <row r="176" spans="1:10" s="333" customFormat="1" ht="13">
      <c r="A176" s="388"/>
      <c r="B176" s="91"/>
      <c r="C176" s="339"/>
      <c r="D176" s="119"/>
      <c r="E176" s="647"/>
      <c r="F176" s="189"/>
      <c r="J176" s="122"/>
    </row>
    <row r="177" spans="1:10" s="333" customFormat="1" ht="76">
      <c r="A177" s="178">
        <f>COUNT($A$1:A176)+1</f>
        <v>52</v>
      </c>
      <c r="B177" s="125" t="s">
        <v>387</v>
      </c>
      <c r="C177" s="339" t="s">
        <v>12</v>
      </c>
      <c r="D177" s="350">
        <v>1</v>
      </c>
      <c r="E177" s="21"/>
      <c r="F177" s="351"/>
      <c r="J177" s="122"/>
    </row>
    <row r="178" spans="1:10" s="333" customFormat="1" ht="50">
      <c r="A178" s="390"/>
      <c r="B178" s="125" t="s">
        <v>388</v>
      </c>
      <c r="C178" s="339"/>
      <c r="D178" s="350"/>
      <c r="E178" s="21"/>
      <c r="F178" s="351"/>
      <c r="J178" s="122"/>
    </row>
    <row r="179" spans="1:10" s="333" customFormat="1" ht="50">
      <c r="A179" s="390"/>
      <c r="B179" s="391" t="s">
        <v>273</v>
      </c>
      <c r="C179" s="339" t="s">
        <v>274</v>
      </c>
      <c r="D179" s="350">
        <v>1</v>
      </c>
      <c r="E179" s="21"/>
      <c r="F179" s="351"/>
      <c r="J179" s="122"/>
    </row>
    <row r="180" spans="1:10" s="333" customFormat="1">
      <c r="A180" s="392"/>
      <c r="B180" s="357" t="s">
        <v>389</v>
      </c>
      <c r="C180" s="339" t="s">
        <v>12</v>
      </c>
      <c r="D180" s="350">
        <v>1</v>
      </c>
      <c r="E180" s="21"/>
      <c r="F180" s="351"/>
      <c r="J180" s="122"/>
    </row>
    <row r="181" spans="1:10" s="333" customFormat="1">
      <c r="A181" s="392"/>
      <c r="B181" s="357" t="s">
        <v>390</v>
      </c>
      <c r="C181" s="339" t="s">
        <v>12</v>
      </c>
      <c r="D181" s="350">
        <v>3</v>
      </c>
      <c r="E181" s="21"/>
      <c r="F181" s="351"/>
      <c r="J181" s="122"/>
    </row>
    <row r="182" spans="1:10" s="333" customFormat="1" ht="25">
      <c r="A182" s="392"/>
      <c r="B182" s="357" t="s">
        <v>391</v>
      </c>
      <c r="C182" s="339" t="s">
        <v>12</v>
      </c>
      <c r="D182" s="350">
        <v>1</v>
      </c>
      <c r="E182" s="21"/>
      <c r="F182" s="351"/>
      <c r="J182" s="122"/>
    </row>
    <row r="183" spans="1:10" s="333" customFormat="1">
      <c r="A183" s="392"/>
      <c r="B183" s="393" t="s">
        <v>275</v>
      </c>
      <c r="C183" s="359" t="s">
        <v>28</v>
      </c>
      <c r="D183" s="394"/>
      <c r="E183" s="22"/>
      <c r="F183" s="395"/>
      <c r="J183" s="122"/>
    </row>
    <row r="184" spans="1:10" s="333" customFormat="1">
      <c r="A184" s="396"/>
      <c r="B184" s="357"/>
      <c r="C184" s="339" t="s">
        <v>28</v>
      </c>
      <c r="D184" s="350">
        <v>1</v>
      </c>
      <c r="E184" s="7"/>
      <c r="F184" s="363">
        <f>E184*D184</f>
        <v>0</v>
      </c>
      <c r="J184" s="122"/>
    </row>
    <row r="185" spans="1:10" s="333" customFormat="1">
      <c r="A185" s="396"/>
      <c r="B185" s="357"/>
      <c r="C185" s="339"/>
      <c r="D185" s="126"/>
      <c r="E185" s="23"/>
      <c r="F185" s="363"/>
      <c r="J185" s="122"/>
    </row>
    <row r="186" spans="1:10" s="333" customFormat="1" ht="48" customHeight="1">
      <c r="A186" s="185">
        <f>COUNT($A$1:A185)+1</f>
        <v>53</v>
      </c>
      <c r="B186" s="164" t="s">
        <v>392</v>
      </c>
      <c r="C186" s="339" t="s">
        <v>28</v>
      </c>
      <c r="D186" s="128">
        <v>1</v>
      </c>
      <c r="E186" s="647"/>
      <c r="F186" s="363"/>
      <c r="J186" s="122"/>
    </row>
    <row r="187" spans="1:10" s="333" customFormat="1" ht="13">
      <c r="A187" s="267"/>
      <c r="B187" s="164" t="s">
        <v>393</v>
      </c>
      <c r="C187" s="339" t="s">
        <v>12</v>
      </c>
      <c r="D187" s="128">
        <v>1</v>
      </c>
      <c r="E187" s="647"/>
      <c r="F187" s="363"/>
      <c r="J187" s="122"/>
    </row>
    <row r="188" spans="1:10" s="333" customFormat="1" ht="25">
      <c r="A188" s="267"/>
      <c r="B188" s="164" t="s">
        <v>394</v>
      </c>
      <c r="C188" s="339" t="s">
        <v>12</v>
      </c>
      <c r="D188" s="128">
        <v>1</v>
      </c>
      <c r="E188" s="647"/>
      <c r="F188" s="363"/>
      <c r="J188" s="122"/>
    </row>
    <row r="189" spans="1:10" s="333" customFormat="1" ht="25">
      <c r="A189" s="267"/>
      <c r="B189" s="164" t="s">
        <v>276</v>
      </c>
      <c r="C189" s="339" t="s">
        <v>28</v>
      </c>
      <c r="D189" s="128">
        <v>1</v>
      </c>
      <c r="E189" s="647"/>
      <c r="F189" s="363"/>
      <c r="J189" s="122"/>
    </row>
    <row r="190" spans="1:10" s="333" customFormat="1" ht="13">
      <c r="A190" s="267"/>
      <c r="B190" s="164" t="s">
        <v>395</v>
      </c>
      <c r="C190" s="339" t="s">
        <v>12</v>
      </c>
      <c r="D190" s="128">
        <v>1</v>
      </c>
      <c r="E190" s="647"/>
      <c r="F190" s="363"/>
      <c r="J190" s="122"/>
    </row>
    <row r="191" spans="1:10" s="333" customFormat="1" ht="13">
      <c r="A191" s="267"/>
      <c r="B191" s="164" t="s">
        <v>396</v>
      </c>
      <c r="C191" s="339" t="s">
        <v>28</v>
      </c>
      <c r="D191" s="128">
        <v>1</v>
      </c>
      <c r="E191" s="647"/>
      <c r="F191" s="363"/>
      <c r="J191" s="122"/>
    </row>
    <row r="192" spans="1:10" s="333" customFormat="1" ht="13">
      <c r="A192" s="267"/>
      <c r="B192" s="164" t="s">
        <v>277</v>
      </c>
      <c r="C192" s="339" t="s">
        <v>28</v>
      </c>
      <c r="D192" s="128">
        <v>1</v>
      </c>
      <c r="E192" s="647"/>
      <c r="F192" s="363"/>
      <c r="J192" s="122"/>
    </row>
    <row r="193" spans="1:10" s="333" customFormat="1" ht="13">
      <c r="A193" s="267"/>
      <c r="B193" s="164" t="s">
        <v>278</v>
      </c>
      <c r="C193" s="339" t="s">
        <v>12</v>
      </c>
      <c r="D193" s="128">
        <v>1</v>
      </c>
      <c r="E193" s="647"/>
      <c r="F193" s="363"/>
      <c r="J193" s="122"/>
    </row>
    <row r="194" spans="1:10" s="333" customFormat="1" ht="13">
      <c r="A194" s="267"/>
      <c r="B194" s="164" t="s">
        <v>279</v>
      </c>
      <c r="C194" s="339" t="s">
        <v>12</v>
      </c>
      <c r="D194" s="128">
        <v>1</v>
      </c>
      <c r="E194" s="647"/>
      <c r="F194" s="363"/>
      <c r="J194" s="122"/>
    </row>
    <row r="195" spans="1:10" s="333" customFormat="1" ht="13">
      <c r="A195" s="267"/>
      <c r="B195" s="164" t="s">
        <v>397</v>
      </c>
      <c r="C195" s="339" t="s">
        <v>12</v>
      </c>
      <c r="D195" s="128">
        <v>2</v>
      </c>
      <c r="E195" s="647"/>
      <c r="F195" s="363"/>
      <c r="J195" s="122"/>
    </row>
    <row r="196" spans="1:10" s="333" customFormat="1" ht="13">
      <c r="A196" s="267"/>
      <c r="B196" s="164" t="s">
        <v>398</v>
      </c>
      <c r="C196" s="339" t="s">
        <v>12</v>
      </c>
      <c r="D196" s="128">
        <v>10</v>
      </c>
      <c r="E196" s="647"/>
      <c r="F196" s="363"/>
      <c r="J196" s="122"/>
    </row>
    <row r="197" spans="1:10" s="333" customFormat="1" ht="13">
      <c r="A197" s="267"/>
      <c r="B197" s="164" t="s">
        <v>399</v>
      </c>
      <c r="C197" s="339" t="s">
        <v>12</v>
      </c>
      <c r="D197" s="128">
        <v>1</v>
      </c>
      <c r="E197" s="647"/>
      <c r="F197" s="363"/>
      <c r="J197" s="122"/>
    </row>
    <row r="198" spans="1:10" s="333" customFormat="1" ht="13">
      <c r="A198" s="267"/>
      <c r="B198" s="164" t="s">
        <v>400</v>
      </c>
      <c r="C198" s="339" t="s">
        <v>12</v>
      </c>
      <c r="D198" s="128">
        <v>2</v>
      </c>
      <c r="E198" s="647"/>
      <c r="F198" s="363"/>
      <c r="J198" s="122"/>
    </row>
    <row r="199" spans="1:10" s="333" customFormat="1" ht="13">
      <c r="A199" s="267"/>
      <c r="B199" s="164" t="s">
        <v>401</v>
      </c>
      <c r="C199" s="339" t="s">
        <v>12</v>
      </c>
      <c r="D199" s="128">
        <v>1</v>
      </c>
      <c r="E199" s="647"/>
      <c r="F199" s="363"/>
      <c r="J199" s="122"/>
    </row>
    <row r="200" spans="1:10" s="333" customFormat="1" ht="25">
      <c r="A200" s="267"/>
      <c r="B200" s="132" t="s">
        <v>402</v>
      </c>
      <c r="C200" s="339" t="s">
        <v>12</v>
      </c>
      <c r="D200" s="128">
        <v>2</v>
      </c>
      <c r="E200" s="647"/>
      <c r="F200" s="363"/>
      <c r="J200" s="122"/>
    </row>
    <row r="201" spans="1:10" s="333" customFormat="1" ht="25">
      <c r="A201" s="267"/>
      <c r="B201" s="164" t="s">
        <v>403</v>
      </c>
      <c r="C201" s="339" t="s">
        <v>28</v>
      </c>
      <c r="D201" s="128">
        <v>2</v>
      </c>
      <c r="E201" s="647"/>
      <c r="F201" s="363"/>
      <c r="J201" s="122"/>
    </row>
    <row r="202" spans="1:10" s="333" customFormat="1" ht="13">
      <c r="A202" s="267"/>
      <c r="B202" s="164" t="s">
        <v>404</v>
      </c>
      <c r="C202" s="339" t="s">
        <v>12</v>
      </c>
      <c r="D202" s="128">
        <v>2</v>
      </c>
      <c r="E202" s="647"/>
      <c r="F202" s="363"/>
      <c r="J202" s="122"/>
    </row>
    <row r="203" spans="1:10" s="333" customFormat="1" ht="13">
      <c r="A203" s="267"/>
      <c r="B203" s="164" t="s">
        <v>280</v>
      </c>
      <c r="C203" s="339" t="s">
        <v>28</v>
      </c>
      <c r="D203" s="128">
        <v>6</v>
      </c>
      <c r="E203" s="647"/>
      <c r="F203" s="363"/>
      <c r="J203" s="122"/>
    </row>
    <row r="204" spans="1:10" s="333" customFormat="1" ht="13">
      <c r="A204" s="267"/>
      <c r="B204" s="164" t="s">
        <v>405</v>
      </c>
      <c r="C204" s="339" t="s">
        <v>12</v>
      </c>
      <c r="D204" s="128">
        <v>2</v>
      </c>
      <c r="E204" s="647"/>
      <c r="F204" s="363"/>
      <c r="J204" s="122"/>
    </row>
    <row r="205" spans="1:10" s="333" customFormat="1" ht="13">
      <c r="A205" s="267"/>
      <c r="B205" s="164" t="s">
        <v>281</v>
      </c>
      <c r="C205" s="339" t="s">
        <v>12</v>
      </c>
      <c r="D205" s="128">
        <v>2</v>
      </c>
      <c r="E205" s="647"/>
      <c r="F205" s="363"/>
      <c r="J205" s="122"/>
    </row>
    <row r="206" spans="1:10" s="333" customFormat="1" ht="13">
      <c r="A206" s="267"/>
      <c r="B206" s="164" t="s">
        <v>282</v>
      </c>
      <c r="C206" s="339" t="s">
        <v>12</v>
      </c>
      <c r="D206" s="128">
        <v>2</v>
      </c>
      <c r="E206" s="647"/>
      <c r="F206" s="363"/>
      <c r="J206" s="122"/>
    </row>
    <row r="207" spans="1:10" s="333" customFormat="1" ht="13">
      <c r="A207" s="267"/>
      <c r="B207" s="164" t="s">
        <v>283</v>
      </c>
      <c r="C207" s="339" t="s">
        <v>12</v>
      </c>
      <c r="D207" s="128">
        <v>2</v>
      </c>
      <c r="E207" s="647"/>
      <c r="F207" s="363"/>
      <c r="J207" s="122"/>
    </row>
    <row r="208" spans="1:10" s="333" customFormat="1" ht="25">
      <c r="A208" s="267"/>
      <c r="B208" s="164" t="s">
        <v>406</v>
      </c>
      <c r="C208" s="339" t="s">
        <v>12</v>
      </c>
      <c r="D208" s="128">
        <v>1</v>
      </c>
      <c r="E208" s="647"/>
      <c r="F208" s="363"/>
      <c r="J208" s="122"/>
    </row>
    <row r="209" spans="1:10" s="333" customFormat="1" ht="37.5">
      <c r="A209" s="267"/>
      <c r="B209" s="164" t="s">
        <v>407</v>
      </c>
      <c r="C209" s="339" t="s">
        <v>28</v>
      </c>
      <c r="D209" s="128">
        <v>1</v>
      </c>
      <c r="E209" s="647"/>
      <c r="F209" s="363"/>
      <c r="J209" s="122"/>
    </row>
    <row r="210" spans="1:10" s="333" customFormat="1" ht="13">
      <c r="A210" s="267"/>
      <c r="B210" s="91"/>
      <c r="C210" s="339" t="s">
        <v>28</v>
      </c>
      <c r="D210" s="128">
        <v>1</v>
      </c>
      <c r="E210" s="7"/>
      <c r="F210" s="363">
        <f>D210*E210</f>
        <v>0</v>
      </c>
      <c r="J210" s="122"/>
    </row>
    <row r="211" spans="1:10" s="333" customFormat="1" ht="13">
      <c r="A211" s="267"/>
      <c r="B211" s="91"/>
      <c r="C211" s="339"/>
      <c r="D211" s="128"/>
      <c r="E211" s="647"/>
      <c r="F211" s="189"/>
      <c r="J211" s="122"/>
    </row>
    <row r="212" spans="1:10" s="333" customFormat="1">
      <c r="A212" s="185">
        <f>COUNT($A$1:A210)+1</f>
        <v>54</v>
      </c>
      <c r="B212" s="125" t="s">
        <v>284</v>
      </c>
      <c r="C212" s="339"/>
      <c r="D212" s="350"/>
      <c r="E212" s="12"/>
      <c r="F212" s="351"/>
      <c r="J212" s="122"/>
    </row>
    <row r="213" spans="1:10" s="333" customFormat="1" ht="112.5">
      <c r="A213" s="267"/>
      <c r="B213" s="132" t="s">
        <v>408</v>
      </c>
      <c r="C213" s="339" t="s">
        <v>12</v>
      </c>
      <c r="D213" s="126">
        <v>1</v>
      </c>
      <c r="E213" s="12"/>
      <c r="F213" s="351"/>
      <c r="J213" s="122"/>
    </row>
    <row r="214" spans="1:10" s="333" customFormat="1" ht="13">
      <c r="A214" s="267"/>
      <c r="B214" s="132" t="s">
        <v>409</v>
      </c>
      <c r="C214" s="339" t="s">
        <v>12</v>
      </c>
      <c r="D214" s="126">
        <v>1</v>
      </c>
      <c r="E214" s="12"/>
      <c r="F214" s="351"/>
      <c r="J214" s="122"/>
    </row>
    <row r="215" spans="1:10" s="333" customFormat="1" ht="13">
      <c r="A215" s="267"/>
      <c r="B215" s="132" t="s">
        <v>410</v>
      </c>
      <c r="C215" s="339" t="s">
        <v>28</v>
      </c>
      <c r="D215" s="126">
        <v>1</v>
      </c>
      <c r="E215" s="12"/>
      <c r="F215" s="351"/>
      <c r="J215" s="122"/>
    </row>
    <row r="216" spans="1:10" s="333" customFormat="1" ht="25">
      <c r="A216" s="267"/>
      <c r="B216" s="132" t="s">
        <v>285</v>
      </c>
      <c r="C216" s="339" t="s">
        <v>12</v>
      </c>
      <c r="D216" s="126">
        <v>1</v>
      </c>
      <c r="E216" s="12"/>
      <c r="F216" s="351"/>
      <c r="J216" s="122"/>
    </row>
    <row r="217" spans="1:10" s="333" customFormat="1" ht="13">
      <c r="A217" s="267"/>
      <c r="B217" s="132" t="s">
        <v>286</v>
      </c>
      <c r="C217" s="339" t="s">
        <v>12</v>
      </c>
      <c r="D217" s="126">
        <v>1</v>
      </c>
      <c r="E217" s="12"/>
      <c r="F217" s="351"/>
      <c r="J217" s="122"/>
    </row>
    <row r="218" spans="1:10" s="333" customFormat="1" ht="13">
      <c r="A218" s="267"/>
      <c r="B218" s="132" t="s">
        <v>287</v>
      </c>
      <c r="C218" s="339" t="s">
        <v>12</v>
      </c>
      <c r="D218" s="126">
        <v>1</v>
      </c>
      <c r="E218" s="12"/>
      <c r="F218" s="351"/>
      <c r="J218" s="122"/>
    </row>
    <row r="219" spans="1:10" s="333" customFormat="1" ht="13">
      <c r="A219" s="267"/>
      <c r="B219" s="132" t="s">
        <v>288</v>
      </c>
      <c r="C219" s="339" t="s">
        <v>12</v>
      </c>
      <c r="D219" s="126">
        <v>1</v>
      </c>
      <c r="E219" s="12"/>
      <c r="F219" s="351"/>
      <c r="J219" s="122"/>
    </row>
    <row r="220" spans="1:10" s="333" customFormat="1" ht="13">
      <c r="A220" s="267"/>
      <c r="B220" s="132" t="s">
        <v>289</v>
      </c>
      <c r="C220" s="339" t="s">
        <v>200</v>
      </c>
      <c r="D220" s="126">
        <v>6</v>
      </c>
      <c r="E220" s="12"/>
      <c r="F220" s="351"/>
      <c r="J220" s="122"/>
    </row>
    <row r="221" spans="1:10" s="333" customFormat="1" ht="13">
      <c r="A221" s="267"/>
      <c r="B221" s="132" t="s">
        <v>411</v>
      </c>
      <c r="C221" s="339" t="s">
        <v>200</v>
      </c>
      <c r="D221" s="126">
        <v>8</v>
      </c>
      <c r="E221" s="12"/>
      <c r="F221" s="351"/>
      <c r="J221" s="122"/>
    </row>
    <row r="222" spans="1:10" s="333" customFormat="1" ht="25">
      <c r="A222" s="267"/>
      <c r="B222" s="354" t="s">
        <v>290</v>
      </c>
      <c r="C222" s="359" t="s">
        <v>200</v>
      </c>
      <c r="D222" s="397">
        <v>6</v>
      </c>
      <c r="E222" s="13"/>
      <c r="F222" s="356"/>
      <c r="J222" s="122"/>
    </row>
    <row r="223" spans="1:10" s="333" customFormat="1" ht="13">
      <c r="A223" s="267"/>
      <c r="B223" s="357"/>
      <c r="C223" s="339" t="s">
        <v>28</v>
      </c>
      <c r="D223" s="350">
        <v>1</v>
      </c>
      <c r="E223" s="7"/>
      <c r="F223" s="363">
        <f>D223*E223</f>
        <v>0</v>
      </c>
      <c r="J223" s="122"/>
    </row>
    <row r="224" spans="1:10" s="333" customFormat="1">
      <c r="A224" s="396"/>
      <c r="B224" s="357"/>
      <c r="C224" s="339"/>
      <c r="D224" s="126"/>
      <c r="E224" s="23"/>
      <c r="F224" s="351"/>
      <c r="J224" s="122"/>
    </row>
    <row r="225" spans="1:10" s="333" customFormat="1" ht="37.5">
      <c r="A225" s="185">
        <f>COUNT($A$1:A223)+1</f>
        <v>55</v>
      </c>
      <c r="B225" s="132" t="s">
        <v>412</v>
      </c>
      <c r="C225" s="339" t="s">
        <v>12</v>
      </c>
      <c r="D225" s="398">
        <v>1</v>
      </c>
      <c r="E225" s="7"/>
      <c r="F225" s="363">
        <f>E225*D225</f>
        <v>0</v>
      </c>
      <c r="J225" s="122"/>
    </row>
    <row r="226" spans="1:10" s="333" customFormat="1">
      <c r="A226" s="399"/>
      <c r="B226" s="132"/>
      <c r="C226" s="339"/>
      <c r="D226" s="126"/>
      <c r="E226" s="21"/>
      <c r="F226" s="351"/>
      <c r="J226" s="122"/>
    </row>
    <row r="227" spans="1:10" s="333" customFormat="1">
      <c r="A227" s="178">
        <f>COUNT($A$1:A226)+1</f>
        <v>56</v>
      </c>
      <c r="B227" s="132" t="s">
        <v>295</v>
      </c>
      <c r="C227" s="339"/>
      <c r="D227" s="400"/>
      <c r="E227" s="24"/>
      <c r="F227" s="176"/>
      <c r="J227" s="122"/>
    </row>
    <row r="228" spans="1:10" s="333" customFormat="1" ht="14.5">
      <c r="A228" s="399"/>
      <c r="B228" s="132" t="s">
        <v>413</v>
      </c>
      <c r="C228" s="339" t="s">
        <v>47</v>
      </c>
      <c r="D228" s="93">
        <v>6</v>
      </c>
      <c r="E228" s="24"/>
      <c r="F228" s="176">
        <f t="shared" ref="F228:F233" si="2">D228*E228</f>
        <v>0</v>
      </c>
      <c r="J228" s="122"/>
    </row>
    <row r="229" spans="1:10" s="333" customFormat="1" ht="14.5">
      <c r="A229" s="399"/>
      <c r="B229" s="132" t="s">
        <v>414</v>
      </c>
      <c r="C229" s="339" t="s">
        <v>47</v>
      </c>
      <c r="D229" s="93">
        <v>35</v>
      </c>
      <c r="E229" s="24"/>
      <c r="F229" s="176">
        <f t="shared" si="2"/>
        <v>0</v>
      </c>
      <c r="J229" s="122"/>
    </row>
    <row r="230" spans="1:10" s="333" customFormat="1" ht="14.5">
      <c r="A230" s="399"/>
      <c r="B230" s="132" t="s">
        <v>415</v>
      </c>
      <c r="C230" s="339" t="s">
        <v>47</v>
      </c>
      <c r="D230" s="93">
        <v>18</v>
      </c>
      <c r="E230" s="24"/>
      <c r="F230" s="176">
        <f t="shared" si="2"/>
        <v>0</v>
      </c>
      <c r="J230" s="122"/>
    </row>
    <row r="231" spans="1:10" s="333" customFormat="1" ht="14.5">
      <c r="A231" s="399"/>
      <c r="B231" s="132" t="s">
        <v>416</v>
      </c>
      <c r="C231" s="339" t="s">
        <v>47</v>
      </c>
      <c r="D231" s="93">
        <v>63</v>
      </c>
      <c r="E231" s="24"/>
      <c r="F231" s="176">
        <f t="shared" si="2"/>
        <v>0</v>
      </c>
      <c r="J231" s="122"/>
    </row>
    <row r="232" spans="1:10" s="333" customFormat="1" ht="25">
      <c r="A232" s="399"/>
      <c r="B232" s="132" t="s">
        <v>417</v>
      </c>
      <c r="C232" s="339" t="s">
        <v>47</v>
      </c>
      <c r="D232" s="93">
        <v>30</v>
      </c>
      <c r="E232" s="24"/>
      <c r="F232" s="176">
        <f t="shared" si="2"/>
        <v>0</v>
      </c>
      <c r="J232" s="122"/>
    </row>
    <row r="233" spans="1:10" s="333" customFormat="1" ht="14.5">
      <c r="A233" s="399"/>
      <c r="B233" s="132" t="s">
        <v>418</v>
      </c>
      <c r="C233" s="339" t="s">
        <v>47</v>
      </c>
      <c r="D233" s="93">
        <v>50</v>
      </c>
      <c r="E233" s="24"/>
      <c r="F233" s="176">
        <f t="shared" si="2"/>
        <v>0</v>
      </c>
      <c r="J233" s="122"/>
    </row>
    <row r="234" spans="1:10" s="333" customFormat="1">
      <c r="A234" s="399"/>
      <c r="B234" s="132"/>
      <c r="C234" s="339"/>
      <c r="D234" s="93"/>
      <c r="E234" s="24"/>
      <c r="F234" s="176"/>
      <c r="J234" s="122"/>
    </row>
    <row r="235" spans="1:10" s="333" customFormat="1">
      <c r="A235" s="178">
        <f>COUNT($A$1:A234)+1</f>
        <v>57</v>
      </c>
      <c r="B235" s="132" t="s">
        <v>419</v>
      </c>
      <c r="C235" s="339" t="s">
        <v>12</v>
      </c>
      <c r="D235" s="398">
        <v>7</v>
      </c>
      <c r="E235" s="7"/>
      <c r="F235" s="176">
        <f>D235*E235</f>
        <v>0</v>
      </c>
      <c r="J235" s="122"/>
    </row>
    <row r="236" spans="1:10" s="333" customFormat="1">
      <c r="A236" s="178"/>
      <c r="B236" s="132"/>
      <c r="C236" s="339"/>
      <c r="D236" s="93"/>
      <c r="E236" s="24"/>
      <c r="F236" s="176"/>
      <c r="J236" s="122"/>
    </row>
    <row r="237" spans="1:10" s="333" customFormat="1" ht="14.5">
      <c r="A237" s="178">
        <f>COUNT($A$1:A236)+1</f>
        <v>58</v>
      </c>
      <c r="B237" s="132" t="s">
        <v>420</v>
      </c>
      <c r="C237" s="339" t="s">
        <v>47</v>
      </c>
      <c r="D237" s="93">
        <v>150</v>
      </c>
      <c r="E237" s="24"/>
      <c r="F237" s="176">
        <f>D237*E237</f>
        <v>0</v>
      </c>
      <c r="J237" s="122"/>
    </row>
    <row r="238" spans="1:10" s="333" customFormat="1">
      <c r="A238" s="399"/>
      <c r="B238" s="132"/>
      <c r="C238" s="339"/>
      <c r="D238" s="93"/>
      <c r="E238" s="24"/>
      <c r="F238" s="176"/>
      <c r="J238" s="122"/>
    </row>
    <row r="239" spans="1:10" s="333" customFormat="1" ht="25">
      <c r="A239" s="178">
        <f>COUNT($A$1:A238)+1</f>
        <v>59</v>
      </c>
      <c r="B239" s="132" t="s">
        <v>421</v>
      </c>
      <c r="C239" s="339" t="s">
        <v>28</v>
      </c>
      <c r="D239" s="398">
        <v>1</v>
      </c>
      <c r="E239" s="7"/>
      <c r="F239" s="176">
        <f>D239*E239</f>
        <v>0</v>
      </c>
      <c r="J239" s="122"/>
    </row>
    <row r="240" spans="1:10" s="333" customFormat="1">
      <c r="A240" s="399"/>
      <c r="B240" s="132"/>
      <c r="C240" s="339"/>
      <c r="D240" s="93"/>
      <c r="E240" s="24"/>
      <c r="F240" s="176"/>
      <c r="J240" s="122"/>
    </row>
    <row r="241" spans="1:10" s="333" customFormat="1" ht="25">
      <c r="A241" s="178">
        <f>COUNT($A$1:A240)+1</f>
        <v>60</v>
      </c>
      <c r="B241" s="132" t="s">
        <v>422</v>
      </c>
      <c r="C241" s="339" t="s">
        <v>28</v>
      </c>
      <c r="D241" s="398">
        <v>1</v>
      </c>
      <c r="E241" s="7"/>
      <c r="F241" s="176">
        <f>D241*E241</f>
        <v>0</v>
      </c>
      <c r="J241" s="122"/>
    </row>
    <row r="242" spans="1:10" s="333" customFormat="1">
      <c r="A242" s="178"/>
      <c r="B242" s="132"/>
      <c r="C242" s="339"/>
      <c r="D242" s="93"/>
      <c r="E242" s="24"/>
      <c r="F242" s="176"/>
      <c r="J242" s="122"/>
    </row>
    <row r="243" spans="1:10" s="333" customFormat="1">
      <c r="A243" s="178">
        <f>COUNT($A$1:A242)+1</f>
        <v>61</v>
      </c>
      <c r="B243" s="401" t="s">
        <v>296</v>
      </c>
      <c r="C243" s="339" t="s">
        <v>28</v>
      </c>
      <c r="D243" s="402">
        <v>2</v>
      </c>
      <c r="E243" s="25"/>
      <c r="F243" s="363">
        <f>E243*D243</f>
        <v>0</v>
      </c>
      <c r="J243" s="122"/>
    </row>
    <row r="244" spans="1:10" s="333" customFormat="1" ht="14">
      <c r="A244" s="178"/>
      <c r="B244" s="403"/>
      <c r="C244" s="339"/>
      <c r="D244" s="403"/>
      <c r="E244" s="652"/>
      <c r="F244" s="403"/>
      <c r="J244" s="122"/>
    </row>
    <row r="245" spans="1:10" s="333" customFormat="1" ht="14.5">
      <c r="A245" s="178">
        <f>COUNT($A$1:A244)+1</f>
        <v>62</v>
      </c>
      <c r="B245" s="59" t="s">
        <v>423</v>
      </c>
      <c r="C245" s="339" t="s">
        <v>47</v>
      </c>
      <c r="D245" s="93">
        <v>30</v>
      </c>
      <c r="E245" s="24"/>
      <c r="F245" s="176">
        <f>E245*D245</f>
        <v>0</v>
      </c>
      <c r="J245" s="122"/>
    </row>
    <row r="246" spans="1:10" s="333" customFormat="1">
      <c r="A246" s="399"/>
      <c r="B246" s="404"/>
      <c r="C246" s="339"/>
      <c r="D246" s="402"/>
      <c r="E246" s="19"/>
      <c r="F246" s="363"/>
      <c r="J246" s="122"/>
    </row>
    <row r="247" spans="1:10" s="333" customFormat="1" ht="25">
      <c r="A247" s="178">
        <f>COUNT($A$1:A246)+1</f>
        <v>63</v>
      </c>
      <c r="B247" s="132" t="s">
        <v>297</v>
      </c>
      <c r="C247" s="339" t="s">
        <v>12</v>
      </c>
      <c r="D247" s="402">
        <v>6</v>
      </c>
      <c r="E247" s="25"/>
      <c r="F247" s="363">
        <f>D247*E247</f>
        <v>0</v>
      </c>
      <c r="J247" s="122"/>
    </row>
    <row r="248" spans="1:10" s="333" customFormat="1">
      <c r="A248" s="345"/>
      <c r="B248" s="404"/>
      <c r="C248" s="339"/>
      <c r="D248" s="402"/>
      <c r="E248" s="19"/>
      <c r="F248" s="363"/>
      <c r="J248" s="122"/>
    </row>
    <row r="249" spans="1:10" s="333" customFormat="1">
      <c r="A249" s="178">
        <f>COUNT($A$1:A248)+1</f>
        <v>64</v>
      </c>
      <c r="B249" s="132" t="s">
        <v>424</v>
      </c>
      <c r="C249" s="339" t="s">
        <v>181</v>
      </c>
      <c r="D249" s="405">
        <v>10</v>
      </c>
      <c r="E249" s="20"/>
      <c r="F249" s="386">
        <f>SUM(F225:F245)*D249/100</f>
        <v>0</v>
      </c>
      <c r="J249" s="122"/>
    </row>
    <row r="250" spans="1:10" s="333" customFormat="1">
      <c r="A250" s="127"/>
      <c r="B250" s="132"/>
      <c r="C250" s="339"/>
      <c r="D250" s="405"/>
      <c r="E250" s="20"/>
      <c r="F250" s="386"/>
      <c r="J250" s="122"/>
    </row>
    <row r="251" spans="1:10" s="333" customFormat="1" ht="25">
      <c r="A251" s="178">
        <f>COUNT($A$1:A250)+1</f>
        <v>65</v>
      </c>
      <c r="B251" s="132" t="s">
        <v>425</v>
      </c>
      <c r="C251" s="339" t="s">
        <v>28</v>
      </c>
      <c r="D251" s="398">
        <v>1</v>
      </c>
      <c r="E251" s="7"/>
      <c r="F251" s="176">
        <f>D251*E251</f>
        <v>0</v>
      </c>
      <c r="J251" s="122"/>
    </row>
    <row r="252" spans="1:10" s="333" customFormat="1">
      <c r="A252" s="132"/>
      <c r="B252" s="132"/>
      <c r="C252" s="339"/>
      <c r="D252" s="405"/>
      <c r="E252" s="20"/>
      <c r="F252" s="386"/>
      <c r="J252" s="122"/>
    </row>
    <row r="253" spans="1:10" s="333" customFormat="1" ht="13">
      <c r="A253" s="406"/>
      <c r="B253" s="348"/>
      <c r="C253" s="339"/>
      <c r="D253" s="380"/>
      <c r="E253" s="619" t="s">
        <v>426</v>
      </c>
      <c r="F253" s="379">
        <f>SUM(F176:F252)</f>
        <v>0</v>
      </c>
      <c r="J253" s="122"/>
    </row>
    <row r="254" spans="1:10" s="333" customFormat="1" ht="13">
      <c r="A254" s="406"/>
      <c r="B254" s="348"/>
      <c r="C254" s="339"/>
      <c r="D254" s="380"/>
      <c r="E254" s="619"/>
      <c r="F254" s="341"/>
      <c r="J254" s="122"/>
    </row>
    <row r="255" spans="1:10" s="333" customFormat="1" ht="13">
      <c r="A255" s="406"/>
      <c r="B255" s="348"/>
      <c r="C255" s="339"/>
      <c r="D255" s="380"/>
      <c r="E255" s="619" t="s">
        <v>517</v>
      </c>
      <c r="F255" s="379">
        <f>F253+F173</f>
        <v>0</v>
      </c>
      <c r="J255" s="122"/>
    </row>
    <row r="256" spans="1:10" s="333" customFormat="1">
      <c r="A256" s="185"/>
      <c r="B256" s="59"/>
      <c r="C256" s="339"/>
      <c r="D256" s="126"/>
      <c r="E256" s="19"/>
      <c r="F256" s="385"/>
      <c r="J256" s="122"/>
    </row>
    <row r="257" spans="1:10" s="333" customFormat="1">
      <c r="A257" s="185"/>
      <c r="B257" s="314"/>
      <c r="C257" s="339"/>
      <c r="D257" s="286"/>
      <c r="E257" s="633"/>
      <c r="F257" s="287"/>
      <c r="J257" s="122"/>
    </row>
    <row r="258" spans="1:10" s="333" customFormat="1" ht="13">
      <c r="A258" s="267" t="s">
        <v>270</v>
      </c>
      <c r="B258" s="268" t="s">
        <v>208</v>
      </c>
      <c r="C258" s="339"/>
      <c r="D258" s="297"/>
      <c r="E258" s="635"/>
      <c r="F258" s="295"/>
      <c r="H258" s="54"/>
      <c r="J258" s="122"/>
    </row>
    <row r="259" spans="1:10" s="333" customFormat="1">
      <c r="A259" s="321"/>
      <c r="B259" s="320"/>
      <c r="C259" s="339"/>
      <c r="D259" s="297"/>
      <c r="E259" s="635"/>
      <c r="F259" s="295"/>
      <c r="J259" s="122"/>
    </row>
    <row r="260" spans="1:10" ht="14.5">
      <c r="A260" s="90">
        <f>COUNT($A$1:A259)+1</f>
        <v>66</v>
      </c>
      <c r="B260" s="266" t="s">
        <v>30</v>
      </c>
      <c r="C260" s="339" t="s">
        <v>47</v>
      </c>
      <c r="D260" s="263">
        <f>+D7</f>
        <v>732</v>
      </c>
      <c r="E260" s="628"/>
      <c r="F260" s="121">
        <f>D260*E260</f>
        <v>0</v>
      </c>
    </row>
    <row r="261" spans="1:10">
      <c r="A261" s="90"/>
      <c r="B261" s="266"/>
      <c r="C261" s="339"/>
      <c r="D261" s="263"/>
      <c r="E261" s="628"/>
      <c r="F261" s="264"/>
    </row>
    <row r="262" spans="1:10" ht="25">
      <c r="A262" s="90">
        <f>COUNT($A$1:A261)+1</f>
        <v>67</v>
      </c>
      <c r="B262" s="266" t="s">
        <v>41</v>
      </c>
      <c r="C262" s="339" t="s">
        <v>47</v>
      </c>
      <c r="D262" s="137">
        <f>+D260</f>
        <v>732</v>
      </c>
      <c r="F262" s="121">
        <f>D262*E262</f>
        <v>0</v>
      </c>
    </row>
    <row r="263" spans="1:10">
      <c r="A263" s="90"/>
      <c r="B263" s="266"/>
      <c r="C263" s="177"/>
      <c r="D263" s="263"/>
      <c r="E263" s="628"/>
      <c r="F263" s="264"/>
    </row>
    <row r="264" spans="1:10" ht="13">
      <c r="A264" s="90"/>
      <c r="B264" s="136"/>
      <c r="E264" s="616" t="s">
        <v>209</v>
      </c>
      <c r="F264" s="155">
        <f>SUM(F260:F262)</f>
        <v>0</v>
      </c>
      <c r="J264" s="54"/>
    </row>
    <row r="265" spans="1:10" ht="13">
      <c r="A265" s="90"/>
      <c r="B265" s="136"/>
      <c r="E265" s="616"/>
      <c r="F265" s="163"/>
      <c r="J265" s="54"/>
    </row>
    <row r="266" spans="1:10" s="127" customFormat="1" ht="13">
      <c r="A266" s="139" t="s">
        <v>299</v>
      </c>
      <c r="B266" s="91" t="s">
        <v>89</v>
      </c>
      <c r="C266" s="92"/>
      <c r="D266" s="140">
        <v>0.1</v>
      </c>
      <c r="E266" s="606"/>
      <c r="F266" s="142">
        <f>(F15+F36+F95+F155+F255+F264)*D266</f>
        <v>0</v>
      </c>
    </row>
    <row r="268" spans="1:10" ht="13">
      <c r="A268" s="90"/>
      <c r="B268" s="136"/>
      <c r="E268" s="616"/>
      <c r="F268" s="163"/>
      <c r="J268" s="54"/>
    </row>
    <row r="269" spans="1:10" ht="13">
      <c r="A269" s="116"/>
      <c r="B269" s="326" t="s">
        <v>43</v>
      </c>
      <c r="J269" s="54"/>
    </row>
    <row r="270" spans="1:10">
      <c r="A270" s="143" t="s">
        <v>20</v>
      </c>
      <c r="B270" s="53" t="str">
        <f>+B5</f>
        <v>PRIPRAVLJALNA DELA</v>
      </c>
      <c r="D270" s="217"/>
      <c r="F270" s="121">
        <f>F15</f>
        <v>0</v>
      </c>
      <c r="J270" s="54"/>
    </row>
    <row r="271" spans="1:10">
      <c r="A271" s="143" t="s">
        <v>21</v>
      </c>
      <c r="B271" s="164" t="str">
        <f>+B17</f>
        <v>ZEMELJSKA DELA</v>
      </c>
      <c r="D271" s="217"/>
      <c r="F271" s="121">
        <f>F36</f>
        <v>0</v>
      </c>
      <c r="J271" s="54"/>
    </row>
    <row r="272" spans="1:10">
      <c r="A272" s="143" t="s">
        <v>22</v>
      </c>
      <c r="B272" s="407" t="str">
        <f>E95</f>
        <v>KANALIZACIJSKA DELA - gradbena dela skupaj:</v>
      </c>
      <c r="D272" s="217"/>
      <c r="F272" s="121">
        <f>F95</f>
        <v>0</v>
      </c>
      <c r="J272" s="54"/>
    </row>
    <row r="273" spans="1:10">
      <c r="A273" s="143" t="s">
        <v>23</v>
      </c>
      <c r="B273" s="408" t="str">
        <f>E155</f>
        <v>KANALIZACIJSKA DELA - strojna dela skupaj:</v>
      </c>
      <c r="D273" s="217"/>
      <c r="F273" s="121">
        <f>F155</f>
        <v>0</v>
      </c>
      <c r="J273" s="54"/>
    </row>
    <row r="274" spans="1:10" ht="25">
      <c r="A274" s="143" t="s">
        <v>29</v>
      </c>
      <c r="B274" s="408" t="str">
        <f>E255</f>
        <v>KANALIZACIJSKA DELA - električne inštalacije skupaj:</v>
      </c>
      <c r="D274" s="217"/>
      <c r="F274" s="121">
        <f>F255</f>
        <v>0</v>
      </c>
      <c r="J274" s="54"/>
    </row>
    <row r="275" spans="1:10">
      <c r="A275" s="143" t="s">
        <v>270</v>
      </c>
      <c r="B275" s="164" t="str">
        <f>+B258</f>
        <v>ZAKLJUČNA DELA</v>
      </c>
      <c r="D275" s="217"/>
      <c r="F275" s="121">
        <f>F264</f>
        <v>0</v>
      </c>
      <c r="J275" s="54"/>
    </row>
    <row r="276" spans="1:10">
      <c r="A276" s="143" t="s">
        <v>299</v>
      </c>
      <c r="B276" s="148" t="str">
        <f>+B266</f>
        <v xml:space="preserve">DODATNA IN NEPREDVIDENA DELA </v>
      </c>
      <c r="C276" s="149"/>
      <c r="D276" s="150"/>
      <c r="E276" s="610"/>
      <c r="F276" s="151">
        <f>+F266</f>
        <v>0</v>
      </c>
      <c r="J276" s="54"/>
    </row>
    <row r="277" spans="1:10" ht="13">
      <c r="B277" s="152" t="s">
        <v>210</v>
      </c>
      <c r="C277" s="153"/>
      <c r="D277" s="327"/>
      <c r="E277" s="611"/>
      <c r="F277" s="155">
        <f>SUM(F270:F276)</f>
        <v>0</v>
      </c>
      <c r="J277" s="54"/>
    </row>
    <row r="280" spans="1:10" s="127" customFormat="1" ht="13">
      <c r="A280" s="139"/>
      <c r="B280" s="91"/>
      <c r="C280" s="92"/>
      <c r="D280" s="93"/>
      <c r="E280" s="606"/>
      <c r="F280" s="146"/>
    </row>
  </sheetData>
  <phoneticPr fontId="18" type="noConversion"/>
  <conditionalFormatting sqref="B19:B20">
    <cfRule type="expression" dxfId="21" priority="5" stopIfTrue="1">
      <formula>$K19&gt;0</formula>
    </cfRule>
    <cfRule type="expression" dxfId="20" priority="6" stopIfTrue="1">
      <formula>$G19=1</formula>
    </cfRule>
  </conditionalFormatting>
  <conditionalFormatting sqref="B21">
    <cfRule type="expression" dxfId="19" priority="1" stopIfTrue="1">
      <formula>$K21&gt;0</formula>
    </cfRule>
    <cfRule type="expression" dxfId="18" priority="2" stopIfTrue="1">
      <formula>$G21=1</formula>
    </cfRule>
  </conditionalFormatting>
  <pageMargins left="0.78740157480314965" right="0.59055118110236227" top="0.86614173228346458" bottom="1.1811023622047245" header="0.31496062992125984" footer="0.51181102362204722"/>
  <pageSetup paperSize="9" orientation="portrait" horizontalDpi="300" verticalDpi="300" r:id="rId1"/>
  <headerFooter alignWithMargins="0">
    <oddHeader>&amp;L&amp;8&amp;F</oddHeader>
    <oddFooter>&amp;L&amp;"FuturaTEEMedCon,Običajno"&amp;9PROTIM RŽIŠNIK PERC d.o.o.,  Poslovna cona A 2,  4208 ŠENČUR,  SLOVENIJA
tel.: 04 279 18 00  fax: 04 279 18 25  e-mail:  protim@rzisnik-perc.si  url: www.protim.si&amp;R&amp;"FuturaTEEMedCon,Običajno"&amp;P/&amp;N</oddFooter>
  </headerFooter>
  <rowBreaks count="4" manualBreakCount="4">
    <brk id="97" max="5" man="1"/>
    <brk id="116" max="5" man="1"/>
    <brk id="185" max="5" man="1"/>
    <brk id="211" max="5" man="1"/>
  </row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404"/>
  <sheetViews>
    <sheetView showZeros="0" view="pageBreakPreview" topLeftCell="A100" zoomScaleNormal="100" workbookViewId="0">
      <selection activeCell="E100" sqref="E1:E1048576"/>
    </sheetView>
  </sheetViews>
  <sheetFormatPr defaultColWidth="9.1796875" defaultRowHeight="12.5"/>
  <cols>
    <col min="1" max="1" width="5.81640625" style="456" customWidth="1"/>
    <col min="2" max="2" width="46.54296875" style="457" customWidth="1"/>
    <col min="3" max="3" width="6" style="277" customWidth="1"/>
    <col min="4" max="4" width="8.1796875" style="427" customWidth="1"/>
    <col min="5" max="5" width="9.453125" style="657" customWidth="1"/>
    <col min="6" max="6" width="13.26953125" style="424" customWidth="1"/>
    <col min="7" max="7" width="9.1796875" style="54"/>
    <col min="8" max="8" width="26.453125" style="54" customWidth="1"/>
    <col min="9" max="16384" width="9.1796875" style="54"/>
  </cols>
  <sheetData>
    <row r="1" spans="1:8" ht="14">
      <c r="A1" s="409" t="s">
        <v>53</v>
      </c>
      <c r="B1" s="410" t="s">
        <v>334</v>
      </c>
      <c r="C1" s="411"/>
      <c r="D1" s="180"/>
      <c r="E1" s="653"/>
      <c r="F1" s="412"/>
    </row>
    <row r="2" spans="1:8" ht="13">
      <c r="A2" s="413"/>
      <c r="B2" s="414"/>
      <c r="C2" s="411"/>
      <c r="D2" s="180"/>
      <c r="E2" s="653"/>
      <c r="F2" s="412"/>
    </row>
    <row r="3" spans="1:8" s="110" customFormat="1">
      <c r="A3" s="265" t="s">
        <v>16</v>
      </c>
      <c r="B3" s="105" t="s">
        <v>26</v>
      </c>
      <c r="C3" s="106" t="s">
        <v>17</v>
      </c>
      <c r="D3" s="107" t="s">
        <v>18</v>
      </c>
      <c r="E3" s="614" t="s">
        <v>19</v>
      </c>
      <c r="F3" s="158" t="s">
        <v>27</v>
      </c>
    </row>
    <row r="4" spans="1:8">
      <c r="A4" s="111"/>
      <c r="B4" s="112"/>
      <c r="C4" s="113"/>
      <c r="D4" s="114"/>
      <c r="E4" s="654"/>
      <c r="F4" s="415"/>
    </row>
    <row r="5" spans="1:8" ht="13">
      <c r="A5" s="416" t="s">
        <v>20</v>
      </c>
      <c r="B5" s="414" t="s">
        <v>61</v>
      </c>
      <c r="C5" s="417"/>
      <c r="D5" s="418"/>
      <c r="E5" s="655"/>
      <c r="F5" s="419"/>
    </row>
    <row r="6" spans="1:8">
      <c r="A6" s="111"/>
      <c r="B6" s="112"/>
      <c r="C6" s="113"/>
      <c r="D6" s="114"/>
      <c r="E6" s="654"/>
      <c r="F6" s="415"/>
    </row>
    <row r="7" spans="1:8" ht="14.5">
      <c r="A7" s="90">
        <f>COUNT($A$1:A6)+1</f>
        <v>1</v>
      </c>
      <c r="B7" s="420" t="s">
        <v>73</v>
      </c>
      <c r="C7" s="421" t="s">
        <v>47</v>
      </c>
      <c r="D7" s="422">
        <v>654</v>
      </c>
      <c r="E7" s="656"/>
      <c r="F7" s="424">
        <f>D7*E7</f>
        <v>0</v>
      </c>
      <c r="G7" s="425"/>
    </row>
    <row r="8" spans="1:8">
      <c r="A8" s="90"/>
      <c r="B8" s="266"/>
      <c r="C8" s="421"/>
      <c r="D8" s="422"/>
      <c r="E8" s="655"/>
      <c r="F8" s="424">
        <f t="shared" ref="F8:F32" si="0">D8*E8</f>
        <v>0</v>
      </c>
    </row>
    <row r="9" spans="1:8">
      <c r="A9" s="90">
        <f>COUNT($A$1:A8)+1</f>
        <v>2</v>
      </c>
      <c r="B9" s="266" t="s">
        <v>168</v>
      </c>
      <c r="C9" s="421" t="s">
        <v>12</v>
      </c>
      <c r="D9" s="422">
        <v>33</v>
      </c>
      <c r="E9" s="656"/>
      <c r="F9" s="424">
        <f t="shared" si="0"/>
        <v>0</v>
      </c>
    </row>
    <row r="10" spans="1:8" s="127" customFormat="1">
      <c r="A10" s="178"/>
      <c r="B10" s="266"/>
      <c r="C10" s="421"/>
      <c r="D10" s="128"/>
      <c r="E10" s="604"/>
      <c r="F10" s="122">
        <f>D10*E10</f>
        <v>0</v>
      </c>
      <c r="G10" s="141"/>
    </row>
    <row r="11" spans="1:8" s="127" customFormat="1" ht="50">
      <c r="A11" s="178">
        <f>COUNT($A$1:A10)+1</f>
        <v>3</v>
      </c>
      <c r="B11" s="266" t="s">
        <v>169</v>
      </c>
      <c r="C11" s="126" t="s">
        <v>28</v>
      </c>
      <c r="D11" s="93">
        <v>1</v>
      </c>
      <c r="E11" s="606"/>
      <c r="F11" s="141">
        <f>D11*E11</f>
        <v>0</v>
      </c>
      <c r="G11" s="141"/>
    </row>
    <row r="12" spans="1:8">
      <c r="A12" s="90"/>
      <c r="B12" s="426"/>
      <c r="E12" s="656"/>
      <c r="F12" s="424">
        <f t="shared" si="0"/>
        <v>0</v>
      </c>
    </row>
    <row r="13" spans="1:8" ht="87.5">
      <c r="A13" s="90">
        <f>COUNT($A$1:A12)+1</f>
        <v>4</v>
      </c>
      <c r="B13" s="125" t="s">
        <v>170</v>
      </c>
      <c r="C13" s="129" t="s">
        <v>45</v>
      </c>
      <c r="D13" s="126">
        <v>450</v>
      </c>
      <c r="E13" s="608"/>
      <c r="F13" s="424">
        <f t="shared" si="0"/>
        <v>0</v>
      </c>
    </row>
    <row r="14" spans="1:8">
      <c r="A14" s="90"/>
      <c r="B14" s="125"/>
      <c r="C14" s="129"/>
      <c r="D14" s="126"/>
      <c r="E14" s="608"/>
      <c r="F14" s="424">
        <f t="shared" si="0"/>
        <v>0</v>
      </c>
    </row>
    <row r="15" spans="1:8" ht="25">
      <c r="A15" s="90">
        <f>COUNT($A$1:A14)+1</f>
        <v>5</v>
      </c>
      <c r="B15" s="428" t="s">
        <v>63</v>
      </c>
      <c r="C15" s="129" t="s">
        <v>45</v>
      </c>
      <c r="D15" s="427">
        <v>5</v>
      </c>
      <c r="F15" s="424">
        <f t="shared" si="0"/>
        <v>0</v>
      </c>
    </row>
    <row r="16" spans="1:8" s="191" customFormat="1">
      <c r="A16" s="90"/>
      <c r="B16" s="271"/>
      <c r="C16" s="285"/>
      <c r="D16" s="286"/>
      <c r="E16" s="633"/>
      <c r="F16" s="424">
        <f t="shared" si="0"/>
        <v>0</v>
      </c>
      <c r="H16" s="197"/>
    </row>
    <row r="17" spans="1:8" ht="37.5">
      <c r="A17" s="90">
        <f>COUNT($A$1:A16)+1</f>
        <v>6</v>
      </c>
      <c r="B17" s="429" t="s">
        <v>106</v>
      </c>
      <c r="C17" s="277" t="s">
        <v>46</v>
      </c>
      <c r="D17" s="427">
        <v>523</v>
      </c>
      <c r="F17" s="424">
        <f t="shared" si="0"/>
        <v>0</v>
      </c>
    </row>
    <row r="18" spans="1:8">
      <c r="A18" s="90"/>
      <c r="B18" s="430"/>
      <c r="D18" s="431"/>
      <c r="F18" s="424">
        <f t="shared" si="0"/>
        <v>0</v>
      </c>
    </row>
    <row r="19" spans="1:8" ht="37.5">
      <c r="A19" s="90">
        <f>COUNT($A$1:A18)+1</f>
        <v>7</v>
      </c>
      <c r="B19" s="432" t="s">
        <v>64</v>
      </c>
      <c r="C19" s="129" t="s">
        <v>45</v>
      </c>
      <c r="D19" s="433">
        <v>56</v>
      </c>
      <c r="F19" s="424">
        <f t="shared" si="0"/>
        <v>0</v>
      </c>
    </row>
    <row r="20" spans="1:8">
      <c r="A20" s="90"/>
      <c r="B20" s="432"/>
      <c r="D20" s="431"/>
      <c r="F20" s="424">
        <f t="shared" si="0"/>
        <v>0</v>
      </c>
    </row>
    <row r="21" spans="1:8" ht="50">
      <c r="A21" s="90">
        <f>COUNT($A$1:A20)+1</f>
        <v>8</v>
      </c>
      <c r="B21" s="428" t="s">
        <v>171</v>
      </c>
      <c r="C21" s="129" t="s">
        <v>45</v>
      </c>
      <c r="D21" s="427">
        <v>295</v>
      </c>
      <c r="F21" s="424">
        <f t="shared" si="0"/>
        <v>0</v>
      </c>
    </row>
    <row r="22" spans="1:8">
      <c r="A22" s="90"/>
      <c r="B22" s="428"/>
      <c r="D22" s="180"/>
      <c r="E22" s="653"/>
      <c r="F22" s="424">
        <f t="shared" si="0"/>
        <v>0</v>
      </c>
    </row>
    <row r="23" spans="1:8" s="191" customFormat="1" ht="62.5">
      <c r="A23" s="90">
        <f>COUNT($A$1:A22)+1</f>
        <v>9</v>
      </c>
      <c r="B23" s="428" t="s">
        <v>172</v>
      </c>
      <c r="C23" s="129" t="s">
        <v>45</v>
      </c>
      <c r="D23" s="119">
        <v>195</v>
      </c>
      <c r="E23" s="629"/>
      <c r="F23" s="424">
        <f t="shared" si="0"/>
        <v>0</v>
      </c>
      <c r="H23" s="197"/>
    </row>
    <row r="24" spans="1:8" s="191" customFormat="1">
      <c r="A24" s="90"/>
      <c r="B24" s="271"/>
      <c r="C24" s="129"/>
      <c r="D24" s="119"/>
      <c r="E24" s="629"/>
      <c r="F24" s="424">
        <f t="shared" si="0"/>
        <v>0</v>
      </c>
      <c r="H24" s="197"/>
    </row>
    <row r="25" spans="1:8" ht="38.25" customHeight="1">
      <c r="A25" s="90">
        <f>COUNT($A$1:A24)+1</f>
        <v>10</v>
      </c>
      <c r="B25" s="125" t="s">
        <v>39</v>
      </c>
      <c r="C25" s="129" t="s">
        <v>45</v>
      </c>
      <c r="D25" s="126">
        <v>255</v>
      </c>
      <c r="E25" s="608"/>
      <c r="F25" s="424">
        <f t="shared" si="0"/>
        <v>0</v>
      </c>
    </row>
    <row r="26" spans="1:8">
      <c r="A26" s="90"/>
      <c r="B26" s="125"/>
      <c r="C26" s="129"/>
      <c r="D26" s="126"/>
      <c r="E26" s="608"/>
    </row>
    <row r="27" spans="1:8" ht="125">
      <c r="A27" s="321">
        <f>COUNT($A$1:A25)+1</f>
        <v>11</v>
      </c>
      <c r="B27" s="34" t="s">
        <v>455</v>
      </c>
      <c r="C27" s="434"/>
      <c r="D27" s="435"/>
      <c r="E27" s="658"/>
      <c r="F27" s="423">
        <f>D27*E27</f>
        <v>0</v>
      </c>
    </row>
    <row r="28" spans="1:8">
      <c r="A28" s="321"/>
      <c r="B28" s="436" t="s">
        <v>328</v>
      </c>
      <c r="C28" s="434" t="s">
        <v>12</v>
      </c>
      <c r="D28" s="435">
        <v>1</v>
      </c>
      <c r="E28" s="658"/>
      <c r="F28" s="423">
        <f>D28*E28</f>
        <v>0</v>
      </c>
    </row>
    <row r="29" spans="1:8" s="191" customFormat="1">
      <c r="A29" s="90"/>
      <c r="B29" s="266"/>
      <c r="C29" s="119"/>
      <c r="D29" s="126"/>
      <c r="E29" s="628"/>
      <c r="F29" s="424">
        <f t="shared" si="0"/>
        <v>0</v>
      </c>
    </row>
    <row r="30" spans="1:8" s="438" customFormat="1" ht="38.25" customHeight="1">
      <c r="A30" s="321">
        <f>COUNT($A$1:A29)+1</f>
        <v>12</v>
      </c>
      <c r="B30" s="132" t="s">
        <v>72</v>
      </c>
      <c r="C30" s="129" t="s">
        <v>12</v>
      </c>
      <c r="D30" s="437">
        <v>23</v>
      </c>
      <c r="E30" s="659"/>
      <c r="F30" s="424">
        <f t="shared" si="0"/>
        <v>0</v>
      </c>
      <c r="H30" s="109"/>
    </row>
    <row r="31" spans="1:8" s="438" customFormat="1" ht="12.75" customHeight="1">
      <c r="A31" s="90"/>
      <c r="B31" s="132"/>
      <c r="C31" s="434"/>
      <c r="D31" s="439"/>
      <c r="E31" s="608"/>
      <c r="F31" s="424">
        <f t="shared" si="0"/>
        <v>0</v>
      </c>
      <c r="H31" s="109"/>
    </row>
    <row r="32" spans="1:8" s="76" customFormat="1" ht="25.5" customHeight="1">
      <c r="A32" s="90">
        <f>COUNT($A$1:A31)+1</f>
        <v>13</v>
      </c>
      <c r="B32" s="188" t="s">
        <v>75</v>
      </c>
      <c r="C32" s="434" t="s">
        <v>12</v>
      </c>
      <c r="D32" s="119">
        <v>51</v>
      </c>
      <c r="E32" s="622"/>
      <c r="F32" s="424">
        <f t="shared" si="0"/>
        <v>0</v>
      </c>
    </row>
    <row r="33" spans="1:8" s="191" customFormat="1">
      <c r="A33" s="90"/>
      <c r="B33" s="440"/>
      <c r="C33" s="270"/>
      <c r="D33" s="119"/>
      <c r="E33" s="629"/>
      <c r="F33" s="197"/>
      <c r="H33" s="110"/>
    </row>
    <row r="34" spans="1:8" ht="13">
      <c r="A34" s="90"/>
      <c r="B34" s="136"/>
      <c r="C34" s="77"/>
      <c r="D34" s="441"/>
      <c r="E34" s="616" t="s">
        <v>83</v>
      </c>
      <c r="F34" s="155">
        <f>SUM(F7:F33)</f>
        <v>0</v>
      </c>
    </row>
    <row r="35" spans="1:8" s="438" customFormat="1">
      <c r="A35" s="90"/>
      <c r="B35" s="271"/>
      <c r="C35" s="434"/>
      <c r="D35" s="439"/>
      <c r="E35" s="616"/>
      <c r="F35" s="162"/>
      <c r="H35" s="109"/>
    </row>
    <row r="36" spans="1:8" ht="13">
      <c r="A36" s="416" t="s">
        <v>21</v>
      </c>
      <c r="B36" s="414" t="s">
        <v>82</v>
      </c>
      <c r="C36" s="417"/>
      <c r="D36" s="418"/>
      <c r="E36" s="655"/>
      <c r="F36" s="419"/>
    </row>
    <row r="37" spans="1:8" s="438" customFormat="1" ht="13.5" customHeight="1">
      <c r="A37" s="90"/>
      <c r="B37" s="271"/>
      <c r="C37" s="434"/>
      <c r="D37" s="439"/>
      <c r="E37" s="616"/>
      <c r="F37" s="162"/>
      <c r="H37" s="109"/>
    </row>
    <row r="38" spans="1:8" s="333" customFormat="1" ht="89.5">
      <c r="A38" s="90">
        <f>COUNT($A$1:A37)+1</f>
        <v>14</v>
      </c>
      <c r="B38" s="74" t="s">
        <v>173</v>
      </c>
      <c r="C38" s="442" t="s">
        <v>47</v>
      </c>
      <c r="D38" s="443">
        <v>198</v>
      </c>
      <c r="E38" s="660"/>
      <c r="F38" s="444">
        <f>D38*E38</f>
        <v>0</v>
      </c>
    </row>
    <row r="39" spans="1:8" s="333" customFormat="1">
      <c r="A39" s="90"/>
      <c r="B39" s="74"/>
      <c r="C39" s="442"/>
      <c r="D39" s="443"/>
      <c r="E39" s="660"/>
      <c r="F39" s="444"/>
    </row>
    <row r="40" spans="1:8" s="333" customFormat="1" ht="89.5">
      <c r="A40" s="90">
        <f>COUNT($A$1:A38)+1</f>
        <v>15</v>
      </c>
      <c r="B40" s="74" t="s">
        <v>174</v>
      </c>
      <c r="C40" s="442" t="s">
        <v>47</v>
      </c>
      <c r="D40" s="443">
        <v>452</v>
      </c>
      <c r="E40" s="660"/>
      <c r="F40" s="444">
        <f>D40*E40</f>
        <v>0</v>
      </c>
    </row>
    <row r="41" spans="1:8" s="333" customFormat="1">
      <c r="A41" s="90"/>
      <c r="B41" s="74"/>
      <c r="C41" s="442"/>
      <c r="D41" s="443"/>
      <c r="E41" s="660"/>
      <c r="F41" s="444"/>
    </row>
    <row r="42" spans="1:8" s="333" customFormat="1" ht="25">
      <c r="A42" s="90">
        <f>COUNT($A$1:A40)+1</f>
        <v>16</v>
      </c>
      <c r="B42" s="74" t="s">
        <v>329</v>
      </c>
      <c r="C42" s="442" t="s">
        <v>47</v>
      </c>
      <c r="D42" s="443">
        <v>25</v>
      </c>
      <c r="E42" s="660"/>
      <c r="F42" s="444">
        <f>D42*E42</f>
        <v>0</v>
      </c>
    </row>
    <row r="43" spans="1:8" s="333" customFormat="1">
      <c r="A43" s="90"/>
      <c r="D43" s="443"/>
      <c r="E43" s="661"/>
    </row>
    <row r="44" spans="1:8" s="333" customFormat="1" ht="25">
      <c r="A44" s="90">
        <f>COUNT($A$1:A42)+1</f>
        <v>17</v>
      </c>
      <c r="B44" s="164" t="s">
        <v>331</v>
      </c>
      <c r="C44" s="126" t="s">
        <v>47</v>
      </c>
      <c r="D44" s="443">
        <v>210</v>
      </c>
      <c r="E44" s="662"/>
      <c r="F44" s="363">
        <f>D44*E44</f>
        <v>0</v>
      </c>
    </row>
    <row r="45" spans="1:8" s="333" customFormat="1">
      <c r="A45" s="90"/>
      <c r="B45" s="445"/>
      <c r="C45" s="442"/>
      <c r="D45" s="443"/>
      <c r="E45" s="662"/>
      <c r="F45" s="446"/>
    </row>
    <row r="46" spans="1:8" s="333" customFormat="1" ht="50">
      <c r="A46" s="90">
        <f>COUNT($A$1:A44)+1</f>
        <v>18</v>
      </c>
      <c r="B46" s="164" t="s">
        <v>332</v>
      </c>
      <c r="C46" s="126" t="s">
        <v>47</v>
      </c>
      <c r="D46" s="443">
        <v>210</v>
      </c>
      <c r="E46" s="662"/>
      <c r="F46" s="363">
        <f>D46*E46</f>
        <v>0</v>
      </c>
    </row>
    <row r="47" spans="1:8" s="333" customFormat="1">
      <c r="A47" s="90"/>
      <c r="B47" s="74"/>
      <c r="C47" s="442"/>
      <c r="D47" s="443"/>
      <c r="E47" s="660"/>
      <c r="F47" s="444"/>
    </row>
    <row r="48" spans="1:8" s="333" customFormat="1" ht="37.5">
      <c r="A48" s="321">
        <f>COUNT($A$1:A46)+1</f>
        <v>19</v>
      </c>
      <c r="B48" s="357" t="s">
        <v>175</v>
      </c>
      <c r="C48" s="442"/>
      <c r="D48" s="443"/>
      <c r="E48" s="660"/>
      <c r="F48" s="444">
        <f>D48*E48</f>
        <v>0</v>
      </c>
      <c r="G48" s="322"/>
      <c r="H48" s="110"/>
    </row>
    <row r="49" spans="1:12" s="333" customFormat="1">
      <c r="A49" s="321"/>
      <c r="B49" s="343"/>
      <c r="C49" s="92"/>
      <c r="D49" s="443"/>
      <c r="E49" s="663"/>
      <c r="F49" s="130"/>
      <c r="H49" s="447"/>
      <c r="I49" s="109"/>
      <c r="J49" s="109"/>
      <c r="K49" s="110"/>
      <c r="L49" s="110"/>
    </row>
    <row r="50" spans="1:12" s="333" customFormat="1">
      <c r="A50" s="321"/>
      <c r="B50" s="343" t="s">
        <v>220</v>
      </c>
      <c r="C50" s="92" t="s">
        <v>12</v>
      </c>
      <c r="D50" s="443">
        <v>5</v>
      </c>
      <c r="E50" s="663"/>
      <c r="F50" s="130">
        <f>D50*E50</f>
        <v>0</v>
      </c>
      <c r="H50" s="447"/>
      <c r="I50" s="109"/>
      <c r="J50" s="109"/>
      <c r="K50" s="110"/>
      <c r="L50" s="110"/>
    </row>
    <row r="51" spans="1:12" s="333" customFormat="1">
      <c r="A51" s="321"/>
      <c r="B51" s="343" t="s">
        <v>176</v>
      </c>
      <c r="C51" s="92" t="s">
        <v>12</v>
      </c>
      <c r="D51" s="443">
        <v>2</v>
      </c>
      <c r="E51" s="663"/>
      <c r="F51" s="130">
        <f>D51*E51</f>
        <v>0</v>
      </c>
      <c r="H51" s="447"/>
      <c r="I51" s="109"/>
      <c r="J51" s="109"/>
      <c r="K51" s="110"/>
      <c r="L51" s="110"/>
    </row>
    <row r="52" spans="1:12" s="333" customFormat="1">
      <c r="A52" s="321"/>
      <c r="B52" s="343" t="s">
        <v>221</v>
      </c>
      <c r="C52" s="92" t="s">
        <v>12</v>
      </c>
      <c r="D52" s="443">
        <v>3</v>
      </c>
      <c r="E52" s="663"/>
      <c r="F52" s="130">
        <f t="shared" ref="F52" si="1">D52*E52</f>
        <v>0</v>
      </c>
      <c r="H52" s="447"/>
      <c r="I52" s="109"/>
      <c r="J52" s="109"/>
      <c r="K52" s="110"/>
      <c r="L52" s="110"/>
    </row>
    <row r="53" spans="1:12" s="333" customFormat="1">
      <c r="A53" s="321"/>
      <c r="B53" s="343" t="s">
        <v>307</v>
      </c>
      <c r="C53" s="92" t="s">
        <v>12</v>
      </c>
      <c r="D53" s="443">
        <v>3</v>
      </c>
      <c r="E53" s="663"/>
      <c r="F53" s="130">
        <f t="shared" ref="F53:F55" si="2">D53*E53</f>
        <v>0</v>
      </c>
      <c r="G53" s="447"/>
      <c r="H53" s="447"/>
      <c r="I53" s="109"/>
      <c r="J53" s="109"/>
      <c r="K53" s="110"/>
      <c r="L53" s="110"/>
    </row>
    <row r="54" spans="1:12" s="333" customFormat="1">
      <c r="A54" s="321"/>
      <c r="B54" s="343" t="s">
        <v>308</v>
      </c>
      <c r="C54" s="92" t="s">
        <v>12</v>
      </c>
      <c r="D54" s="443">
        <v>2</v>
      </c>
      <c r="E54" s="663"/>
      <c r="F54" s="130">
        <f t="shared" si="2"/>
        <v>0</v>
      </c>
      <c r="G54" s="447"/>
      <c r="H54" s="447"/>
      <c r="I54" s="109"/>
      <c r="J54" s="109"/>
      <c r="K54" s="110"/>
      <c r="L54" s="110"/>
    </row>
    <row r="55" spans="1:12" s="333" customFormat="1">
      <c r="A55" s="321"/>
      <c r="B55" s="343" t="s">
        <v>309</v>
      </c>
      <c r="C55" s="92" t="s">
        <v>12</v>
      </c>
      <c r="D55" s="443">
        <v>1</v>
      </c>
      <c r="E55" s="663"/>
      <c r="F55" s="130">
        <f t="shared" si="2"/>
        <v>0</v>
      </c>
      <c r="G55" s="447"/>
      <c r="H55" s="447"/>
      <c r="I55" s="109"/>
      <c r="J55" s="109"/>
      <c r="K55" s="110"/>
      <c r="L55" s="110"/>
    </row>
    <row r="56" spans="1:12" s="333" customFormat="1">
      <c r="A56" s="321"/>
      <c r="B56" s="447" t="s">
        <v>222</v>
      </c>
      <c r="C56" s="442" t="s">
        <v>12</v>
      </c>
      <c r="D56" s="443">
        <v>1</v>
      </c>
      <c r="E56" s="660"/>
      <c r="F56" s="130">
        <f t="shared" ref="F56" si="3">D56*E56</f>
        <v>0</v>
      </c>
      <c r="G56" s="447"/>
      <c r="H56" s="447"/>
      <c r="I56" s="109"/>
      <c r="J56" s="109"/>
      <c r="K56" s="110"/>
      <c r="L56" s="110"/>
    </row>
    <row r="57" spans="1:12" s="333" customFormat="1">
      <c r="A57" s="321"/>
      <c r="B57" s="447" t="s">
        <v>223</v>
      </c>
      <c r="C57" s="442" t="s">
        <v>12</v>
      </c>
      <c r="D57" s="443">
        <v>1</v>
      </c>
      <c r="E57" s="660"/>
      <c r="F57" s="130">
        <f>D57*E57</f>
        <v>0</v>
      </c>
      <c r="G57" s="447"/>
      <c r="H57" s="447"/>
      <c r="I57" s="109"/>
      <c r="J57" s="109"/>
      <c r="K57" s="110"/>
      <c r="L57" s="110"/>
    </row>
    <row r="58" spans="1:12" s="333" customFormat="1">
      <c r="A58" s="321"/>
      <c r="B58" s="447" t="s">
        <v>310</v>
      </c>
      <c r="C58" s="442" t="s">
        <v>12</v>
      </c>
      <c r="D58" s="443">
        <v>2</v>
      </c>
      <c r="E58" s="660"/>
      <c r="F58" s="130">
        <f>D58*E58</f>
        <v>0</v>
      </c>
      <c r="G58" s="447"/>
      <c r="H58" s="447"/>
      <c r="I58" s="109"/>
      <c r="J58" s="109"/>
      <c r="K58" s="110"/>
      <c r="L58" s="110"/>
    </row>
    <row r="59" spans="1:12" s="333" customFormat="1">
      <c r="A59" s="321"/>
      <c r="B59" s="447" t="s">
        <v>311</v>
      </c>
      <c r="C59" s="442" t="s">
        <v>12</v>
      </c>
      <c r="D59" s="443">
        <v>3</v>
      </c>
      <c r="E59" s="660"/>
      <c r="F59" s="130">
        <f>D59*E59</f>
        <v>0</v>
      </c>
      <c r="G59" s="447"/>
      <c r="H59" s="447"/>
      <c r="I59" s="109"/>
      <c r="J59" s="109"/>
      <c r="K59" s="110"/>
      <c r="L59" s="110"/>
    </row>
    <row r="60" spans="1:12" s="333" customFormat="1">
      <c r="A60" s="321"/>
      <c r="B60" s="447" t="s">
        <v>312</v>
      </c>
      <c r="C60" s="442" t="s">
        <v>12</v>
      </c>
      <c r="D60" s="443">
        <v>1</v>
      </c>
      <c r="E60" s="660"/>
      <c r="F60" s="130">
        <f>D60*E60</f>
        <v>0</v>
      </c>
      <c r="G60" s="447"/>
      <c r="H60" s="447"/>
      <c r="I60" s="109"/>
      <c r="J60" s="109"/>
      <c r="K60" s="110"/>
      <c r="L60" s="110"/>
    </row>
    <row r="61" spans="1:12" s="333" customFormat="1">
      <c r="A61" s="321"/>
      <c r="B61" s="447" t="s">
        <v>313</v>
      </c>
      <c r="C61" s="442" t="s">
        <v>12</v>
      </c>
      <c r="D61" s="443">
        <v>6</v>
      </c>
      <c r="E61" s="660"/>
      <c r="F61" s="130">
        <f t="shared" ref="F61" si="4">D61*E61</f>
        <v>0</v>
      </c>
      <c r="G61" s="447"/>
      <c r="H61" s="447"/>
      <c r="I61" s="109"/>
      <c r="J61" s="109"/>
      <c r="K61" s="110"/>
      <c r="L61" s="110"/>
    </row>
    <row r="62" spans="1:12" s="333" customFormat="1">
      <c r="A62" s="321"/>
      <c r="B62" s="447" t="s">
        <v>224</v>
      </c>
      <c r="C62" s="442" t="s">
        <v>12</v>
      </c>
      <c r="D62" s="443">
        <v>2</v>
      </c>
      <c r="E62" s="660"/>
      <c r="F62" s="130">
        <f t="shared" ref="F62:F69" si="5">D62*E62</f>
        <v>0</v>
      </c>
    </row>
    <row r="63" spans="1:12" s="333" customFormat="1">
      <c r="A63" s="321"/>
      <c r="B63" s="447" t="s">
        <v>314</v>
      </c>
      <c r="C63" s="442" t="s">
        <v>12</v>
      </c>
      <c r="D63" s="443">
        <v>8</v>
      </c>
      <c r="E63" s="660"/>
      <c r="F63" s="130">
        <f t="shared" si="5"/>
        <v>0</v>
      </c>
    </row>
    <row r="64" spans="1:12" s="333" customFormat="1">
      <c r="A64" s="321"/>
      <c r="B64" s="447" t="s">
        <v>315</v>
      </c>
      <c r="C64" s="442" t="s">
        <v>12</v>
      </c>
      <c r="D64" s="443">
        <v>1</v>
      </c>
      <c r="E64" s="660"/>
      <c r="F64" s="130">
        <f t="shared" si="5"/>
        <v>0</v>
      </c>
      <c r="H64" s="447"/>
      <c r="I64" s="109"/>
      <c r="J64" s="109"/>
      <c r="K64" s="110"/>
      <c r="L64" s="110"/>
    </row>
    <row r="65" spans="1:12" s="333" customFormat="1">
      <c r="A65" s="321"/>
      <c r="B65" s="447" t="s">
        <v>316</v>
      </c>
      <c r="C65" s="442" t="s">
        <v>12</v>
      </c>
      <c r="D65" s="443">
        <v>1</v>
      </c>
      <c r="E65" s="660"/>
      <c r="F65" s="130">
        <f t="shared" si="5"/>
        <v>0</v>
      </c>
      <c r="H65" s="447"/>
      <c r="I65" s="109"/>
      <c r="J65" s="109"/>
      <c r="K65" s="110"/>
      <c r="L65" s="110"/>
    </row>
    <row r="66" spans="1:12" s="333" customFormat="1">
      <c r="A66" s="321"/>
      <c r="B66" s="447" t="s">
        <v>317</v>
      </c>
      <c r="C66" s="442" t="s">
        <v>12</v>
      </c>
      <c r="D66" s="443">
        <v>2</v>
      </c>
      <c r="E66" s="661"/>
      <c r="F66" s="130">
        <f t="shared" si="5"/>
        <v>0</v>
      </c>
      <c r="H66" s="447"/>
      <c r="I66" s="109"/>
      <c r="J66" s="109"/>
      <c r="K66" s="110"/>
      <c r="L66" s="110"/>
    </row>
    <row r="67" spans="1:12" s="333" customFormat="1">
      <c r="A67" s="321"/>
      <c r="B67" s="447" t="s">
        <v>318</v>
      </c>
      <c r="C67" s="442" t="s">
        <v>12</v>
      </c>
      <c r="D67" s="443">
        <v>1</v>
      </c>
      <c r="E67" s="661"/>
      <c r="F67" s="130">
        <f t="shared" si="5"/>
        <v>0</v>
      </c>
      <c r="H67" s="447"/>
      <c r="I67" s="109"/>
      <c r="J67" s="109"/>
      <c r="K67" s="110"/>
      <c r="L67" s="110"/>
    </row>
    <row r="68" spans="1:12" s="333" customFormat="1">
      <c r="A68" s="321"/>
      <c r="B68" s="447" t="s">
        <v>319</v>
      </c>
      <c r="C68" s="442" t="s">
        <v>12</v>
      </c>
      <c r="D68" s="443">
        <v>1</v>
      </c>
      <c r="E68" s="661"/>
      <c r="F68" s="130">
        <f t="shared" si="5"/>
        <v>0</v>
      </c>
      <c r="H68" s="447"/>
      <c r="I68" s="109"/>
      <c r="J68" s="109"/>
      <c r="K68" s="110"/>
      <c r="L68" s="110"/>
    </row>
    <row r="69" spans="1:12" s="333" customFormat="1">
      <c r="A69" s="321"/>
      <c r="B69" s="447" t="s">
        <v>323</v>
      </c>
      <c r="C69" s="442" t="s">
        <v>12</v>
      </c>
      <c r="D69" s="443">
        <v>2</v>
      </c>
      <c r="E69" s="661"/>
      <c r="F69" s="130">
        <f t="shared" si="5"/>
        <v>0</v>
      </c>
      <c r="H69" s="447"/>
      <c r="I69" s="109"/>
      <c r="J69" s="109"/>
      <c r="K69" s="110"/>
      <c r="L69" s="110"/>
    </row>
    <row r="70" spans="1:12" s="333" customFormat="1">
      <c r="A70" s="321"/>
      <c r="B70" s="343" t="s">
        <v>322</v>
      </c>
      <c r="C70" s="92" t="s">
        <v>12</v>
      </c>
      <c r="D70" s="443">
        <v>1</v>
      </c>
      <c r="E70" s="663"/>
      <c r="F70" s="130">
        <f t="shared" ref="F70" si="6">D70*E70</f>
        <v>0</v>
      </c>
      <c r="H70" s="447"/>
      <c r="I70" s="109"/>
      <c r="J70" s="109"/>
      <c r="K70" s="110"/>
      <c r="L70" s="110"/>
    </row>
    <row r="71" spans="1:12" s="333" customFormat="1">
      <c r="A71" s="321"/>
      <c r="B71" s="343" t="s">
        <v>321</v>
      </c>
      <c r="C71" s="92" t="s">
        <v>12</v>
      </c>
      <c r="D71" s="443">
        <v>10</v>
      </c>
      <c r="E71" s="663"/>
      <c r="F71" s="130">
        <f t="shared" ref="F71" si="7">D71*E71</f>
        <v>0</v>
      </c>
      <c r="H71" s="447"/>
      <c r="I71" s="109"/>
      <c r="J71" s="109"/>
      <c r="K71" s="110"/>
      <c r="L71" s="110"/>
    </row>
    <row r="72" spans="1:12" s="333" customFormat="1">
      <c r="A72" s="321"/>
      <c r="B72" s="343"/>
      <c r="C72" s="92"/>
      <c r="D72" s="443"/>
      <c r="E72" s="663"/>
      <c r="F72" s="130"/>
      <c r="G72" s="447"/>
      <c r="H72" s="447"/>
      <c r="I72" s="109"/>
      <c r="J72" s="109"/>
      <c r="K72" s="110"/>
      <c r="L72" s="110"/>
    </row>
    <row r="73" spans="1:12" s="333" customFormat="1" ht="192" customHeight="1">
      <c r="A73" s="90">
        <f>COUNT($A$1:B72)+1</f>
        <v>20</v>
      </c>
      <c r="B73" s="164" t="s">
        <v>306</v>
      </c>
      <c r="C73" s="442" t="s">
        <v>12</v>
      </c>
      <c r="D73" s="443">
        <v>5</v>
      </c>
      <c r="E73" s="660"/>
      <c r="F73" s="444">
        <f>D73*E73</f>
        <v>0</v>
      </c>
      <c r="G73" s="447"/>
      <c r="H73" s="447"/>
      <c r="I73" s="109"/>
      <c r="J73" s="109"/>
      <c r="K73" s="110"/>
      <c r="L73" s="110"/>
    </row>
    <row r="74" spans="1:12" s="333" customFormat="1">
      <c r="A74" s="321"/>
      <c r="C74" s="442"/>
      <c r="D74" s="443"/>
      <c r="E74" s="660"/>
      <c r="F74" s="444"/>
      <c r="G74" s="447"/>
      <c r="H74" s="447"/>
      <c r="I74" s="109"/>
      <c r="J74" s="109"/>
      <c r="K74" s="110"/>
      <c r="L74" s="110"/>
    </row>
    <row r="75" spans="1:12" s="333" customFormat="1" ht="87.5">
      <c r="A75" s="90">
        <f>COUNT($A$1:B74)+1</f>
        <v>21</v>
      </c>
      <c r="B75" s="164" t="s">
        <v>177</v>
      </c>
      <c r="C75" s="442" t="s">
        <v>12</v>
      </c>
      <c r="D75" s="443">
        <v>46</v>
      </c>
      <c r="E75" s="660"/>
      <c r="F75" s="444">
        <f>D75*E75</f>
        <v>0</v>
      </c>
      <c r="G75" s="447"/>
      <c r="H75" s="447"/>
      <c r="I75" s="109"/>
      <c r="J75" s="109"/>
      <c r="K75" s="110"/>
      <c r="L75" s="110"/>
    </row>
    <row r="76" spans="1:12" s="333" customFormat="1">
      <c r="A76" s="90"/>
      <c r="B76" s="164"/>
      <c r="C76" s="442"/>
      <c r="D76" s="443"/>
      <c r="E76" s="660"/>
      <c r="F76" s="444"/>
      <c r="G76" s="447"/>
      <c r="H76" s="447"/>
      <c r="I76" s="109"/>
      <c r="J76" s="109"/>
      <c r="K76" s="110"/>
      <c r="L76" s="110"/>
    </row>
    <row r="77" spans="1:12" s="333" customFormat="1" ht="75">
      <c r="A77" s="90">
        <f>COUNT($A$1:B76)+1</f>
        <v>22</v>
      </c>
      <c r="B77" s="404" t="s">
        <v>324</v>
      </c>
      <c r="C77" s="442" t="s">
        <v>12</v>
      </c>
      <c r="D77" s="448">
        <v>36</v>
      </c>
      <c r="E77" s="660"/>
      <c r="F77" s="444">
        <f>D77*E77</f>
        <v>0</v>
      </c>
      <c r="G77" s="447"/>
      <c r="H77" s="447"/>
      <c r="I77" s="109"/>
      <c r="J77" s="109"/>
      <c r="K77" s="110"/>
      <c r="L77" s="110"/>
    </row>
    <row r="78" spans="1:12" s="333" customFormat="1">
      <c r="A78" s="90"/>
      <c r="B78" s="164"/>
      <c r="C78" s="442"/>
      <c r="D78" s="443"/>
      <c r="E78" s="660"/>
      <c r="F78" s="444"/>
      <c r="G78" s="447"/>
      <c r="H78" s="447"/>
      <c r="I78" s="109"/>
      <c r="J78" s="109"/>
      <c r="K78" s="110"/>
      <c r="L78" s="110"/>
    </row>
    <row r="79" spans="1:12" s="333" customFormat="1" ht="62.5">
      <c r="A79" s="449">
        <f>COUNT($A$1:B78)+1</f>
        <v>23</v>
      </c>
      <c r="B79" s="404" t="s">
        <v>325</v>
      </c>
      <c r="C79" s="442" t="s">
        <v>12</v>
      </c>
      <c r="D79" s="448">
        <v>6</v>
      </c>
      <c r="E79" s="660"/>
      <c r="F79" s="444">
        <f>D79*E79</f>
        <v>0</v>
      </c>
      <c r="G79" s="447"/>
      <c r="H79" s="447"/>
      <c r="I79" s="109"/>
      <c r="J79" s="109"/>
      <c r="K79" s="110"/>
      <c r="L79" s="110"/>
    </row>
    <row r="80" spans="1:12" s="333" customFormat="1">
      <c r="A80" s="90"/>
      <c r="B80" s="404"/>
      <c r="C80" s="442"/>
      <c r="D80" s="448"/>
      <c r="E80" s="660"/>
      <c r="F80" s="444"/>
      <c r="G80" s="447"/>
      <c r="H80" s="447"/>
      <c r="I80" s="109"/>
      <c r="J80" s="109"/>
      <c r="K80" s="110"/>
      <c r="L80" s="110"/>
    </row>
    <row r="81" spans="1:12" s="333" customFormat="1" ht="62.5">
      <c r="A81" s="90">
        <f>COUNT($A$1:B80)+1</f>
        <v>24</v>
      </c>
      <c r="B81" s="404" t="s">
        <v>326</v>
      </c>
      <c r="C81" s="442" t="s">
        <v>12</v>
      </c>
      <c r="D81" s="448">
        <v>30</v>
      </c>
      <c r="E81" s="660"/>
      <c r="F81" s="444">
        <f>D81*E81</f>
        <v>0</v>
      </c>
      <c r="G81" s="447"/>
      <c r="H81" s="447"/>
      <c r="I81" s="109"/>
      <c r="J81" s="109"/>
      <c r="K81" s="110"/>
      <c r="L81" s="110"/>
    </row>
    <row r="82" spans="1:12" s="333" customFormat="1">
      <c r="A82" s="90"/>
      <c r="B82" s="164"/>
      <c r="C82" s="442"/>
      <c r="D82" s="443"/>
      <c r="E82" s="660"/>
      <c r="F82" s="444"/>
      <c r="G82" s="447"/>
      <c r="H82" s="447"/>
      <c r="I82" s="109"/>
      <c r="J82" s="109"/>
      <c r="K82" s="110"/>
      <c r="L82" s="110"/>
    </row>
    <row r="83" spans="1:12" s="333" customFormat="1" ht="88.5" customHeight="1">
      <c r="A83" s="90">
        <f>COUNT($A$1:B82)+1</f>
        <v>25</v>
      </c>
      <c r="B83" s="164" t="s">
        <v>178</v>
      </c>
      <c r="E83" s="661"/>
      <c r="G83" s="447"/>
      <c r="H83" s="447"/>
      <c r="I83" s="109"/>
      <c r="J83" s="109"/>
      <c r="K83" s="110"/>
      <c r="L83" s="110"/>
    </row>
    <row r="84" spans="1:12" s="333" customFormat="1">
      <c r="A84" s="90"/>
      <c r="B84" s="372" t="s">
        <v>320</v>
      </c>
      <c r="C84" s="442" t="s">
        <v>12</v>
      </c>
      <c r="D84" s="443">
        <v>5</v>
      </c>
      <c r="E84" s="660"/>
      <c r="F84" s="444">
        <f>D84*E84</f>
        <v>0</v>
      </c>
      <c r="G84" s="447"/>
      <c r="H84" s="447"/>
      <c r="I84" s="109"/>
      <c r="J84" s="109"/>
      <c r="K84" s="110"/>
      <c r="L84" s="110"/>
    </row>
    <row r="85" spans="1:12" s="333" customFormat="1">
      <c r="A85" s="321"/>
      <c r="B85" s="372" t="s">
        <v>92</v>
      </c>
      <c r="C85" s="442" t="s">
        <v>12</v>
      </c>
      <c r="D85" s="443">
        <v>3</v>
      </c>
      <c r="E85" s="660"/>
      <c r="F85" s="444">
        <f>D85*E85</f>
        <v>0</v>
      </c>
      <c r="H85" s="447"/>
      <c r="I85" s="109"/>
      <c r="J85" s="109"/>
      <c r="K85" s="110"/>
      <c r="L85" s="110"/>
    </row>
    <row r="86" spans="1:12" s="333" customFormat="1">
      <c r="A86" s="90"/>
      <c r="B86" s="372" t="s">
        <v>93</v>
      </c>
      <c r="C86" s="442" t="s">
        <v>12</v>
      </c>
      <c r="D86" s="443">
        <v>2</v>
      </c>
      <c r="E86" s="660"/>
      <c r="F86" s="444">
        <f>D86*E86</f>
        <v>0</v>
      </c>
      <c r="H86" s="447"/>
      <c r="I86" s="109"/>
      <c r="J86" s="109"/>
      <c r="K86" s="110"/>
      <c r="L86" s="110"/>
    </row>
    <row r="87" spans="1:12" s="333" customFormat="1">
      <c r="A87" s="90"/>
      <c r="B87" s="372"/>
      <c r="C87" s="442"/>
      <c r="D87" s="443"/>
      <c r="E87" s="660"/>
      <c r="F87" s="444"/>
      <c r="G87" s="447"/>
      <c r="H87" s="447"/>
      <c r="I87" s="109"/>
      <c r="J87" s="109"/>
      <c r="K87" s="110"/>
      <c r="L87" s="110"/>
    </row>
    <row r="88" spans="1:12" s="333" customFormat="1" ht="37.5">
      <c r="A88" s="321">
        <f>COUNT($A$1:A87)+1</f>
        <v>26</v>
      </c>
      <c r="B88" s="59" t="s">
        <v>179</v>
      </c>
      <c r="C88" s="442" t="s">
        <v>47</v>
      </c>
      <c r="D88" s="443">
        <f>D38+D40+D42+D46</f>
        <v>885</v>
      </c>
      <c r="E88" s="660"/>
      <c r="F88" s="444">
        <f>+D88*E88</f>
        <v>0</v>
      </c>
      <c r="H88" s="447"/>
      <c r="I88" s="109"/>
      <c r="J88" s="109"/>
      <c r="K88" s="110"/>
      <c r="L88" s="110"/>
    </row>
    <row r="89" spans="1:12" s="333" customFormat="1">
      <c r="A89" s="321"/>
      <c r="B89" s="59"/>
      <c r="C89" s="442"/>
      <c r="D89" s="443"/>
      <c r="E89" s="660"/>
      <c r="F89" s="444"/>
      <c r="H89" s="447"/>
      <c r="I89" s="109"/>
      <c r="J89" s="109"/>
      <c r="K89" s="110"/>
      <c r="L89" s="110"/>
    </row>
    <row r="90" spans="1:12" s="333" customFormat="1" ht="37.5">
      <c r="A90" s="321">
        <f>COUNT($A$1:A88)+1</f>
        <v>27</v>
      </c>
      <c r="B90" s="59" t="s">
        <v>180</v>
      </c>
      <c r="C90" s="442" t="s">
        <v>181</v>
      </c>
      <c r="D90" s="443">
        <v>5</v>
      </c>
      <c r="E90" s="660"/>
      <c r="F90" s="444">
        <f>SUM(F38:F88)*D90/100</f>
        <v>0</v>
      </c>
      <c r="H90" s="447"/>
      <c r="I90" s="109"/>
      <c r="J90" s="109"/>
      <c r="K90" s="110"/>
      <c r="L90" s="110"/>
    </row>
    <row r="91" spans="1:12" s="322" customFormat="1" ht="13">
      <c r="A91" s="90"/>
      <c r="B91" s="342"/>
      <c r="C91" s="344"/>
      <c r="D91" s="119"/>
      <c r="E91" s="4"/>
      <c r="F91" s="363"/>
      <c r="H91" s="447"/>
      <c r="I91" s="109"/>
      <c r="J91" s="109"/>
      <c r="K91" s="110"/>
      <c r="L91" s="110"/>
    </row>
    <row r="92" spans="1:12" s="322" customFormat="1" ht="13">
      <c r="A92" s="90"/>
      <c r="B92" s="450"/>
      <c r="C92" s="92"/>
      <c r="D92" s="119"/>
      <c r="E92" s="608" t="s">
        <v>94</v>
      </c>
      <c r="F92" s="451">
        <f>SUM(F38:F91)</f>
        <v>0</v>
      </c>
      <c r="H92" s="447"/>
      <c r="I92" s="109"/>
      <c r="J92" s="109"/>
      <c r="K92" s="110"/>
      <c r="L92" s="110"/>
    </row>
    <row r="93" spans="1:12" s="322" customFormat="1">
      <c r="A93" s="90"/>
      <c r="B93" s="372"/>
      <c r="C93" s="452"/>
      <c r="D93" s="119"/>
      <c r="E93" s="4"/>
      <c r="F93" s="363"/>
      <c r="H93" s="447"/>
      <c r="I93" s="109"/>
      <c r="J93" s="109"/>
      <c r="K93" s="109"/>
      <c r="L93" s="109"/>
    </row>
    <row r="94" spans="1:12" s="322" customFormat="1" ht="13">
      <c r="A94" s="416" t="s">
        <v>22</v>
      </c>
      <c r="B94" s="91" t="s">
        <v>84</v>
      </c>
      <c r="C94" s="452"/>
      <c r="D94" s="119"/>
      <c r="E94" s="4"/>
      <c r="F94" s="363"/>
    </row>
    <row r="95" spans="1:12" s="322" customFormat="1" ht="13">
      <c r="A95" s="90"/>
      <c r="B95" s="91"/>
      <c r="C95" s="452"/>
      <c r="D95" s="119"/>
      <c r="E95" s="4"/>
      <c r="F95" s="363"/>
    </row>
    <row r="96" spans="1:12" s="322" customFormat="1" ht="50.5">
      <c r="A96" s="453">
        <f>COUNT($A$1:A95)+1</f>
        <v>28</v>
      </c>
      <c r="B96" s="342" t="s">
        <v>330</v>
      </c>
      <c r="C96" s="339" t="s">
        <v>28</v>
      </c>
      <c r="D96" s="126">
        <v>1</v>
      </c>
      <c r="E96" s="4"/>
      <c r="F96" s="363">
        <f>D96*E96</f>
        <v>0</v>
      </c>
    </row>
    <row r="97" spans="1:6" s="322" customFormat="1" ht="13">
      <c r="A97" s="90"/>
      <c r="B97" s="91"/>
      <c r="C97" s="452"/>
      <c r="D97" s="119"/>
      <c r="E97" s="4"/>
      <c r="F97" s="363"/>
    </row>
    <row r="98" spans="1:6" s="333" customFormat="1" ht="25">
      <c r="A98" s="321">
        <f>COUNT($A$1:A96)+1</f>
        <v>29</v>
      </c>
      <c r="B98" s="357" t="s">
        <v>182</v>
      </c>
      <c r="C98" s="442" t="s">
        <v>47</v>
      </c>
      <c r="D98" s="443">
        <f>D38+D40</f>
        <v>650</v>
      </c>
      <c r="E98" s="660"/>
      <c r="F98" s="444">
        <f>+D98*E98</f>
        <v>0</v>
      </c>
    </row>
    <row r="99" spans="1:6" s="333" customFormat="1">
      <c r="A99" s="321"/>
      <c r="B99" s="357"/>
      <c r="C99" s="442"/>
      <c r="D99" s="443"/>
      <c r="E99" s="660"/>
      <c r="F99" s="444"/>
    </row>
    <row r="100" spans="1:6" s="333" customFormat="1" ht="62.5">
      <c r="A100" s="321">
        <f>COUNT($A$1:A99)+1</f>
        <v>30</v>
      </c>
      <c r="B100" s="454" t="s">
        <v>327</v>
      </c>
      <c r="C100" s="92" t="s">
        <v>12</v>
      </c>
      <c r="D100" s="126">
        <v>4</v>
      </c>
      <c r="E100" s="608"/>
      <c r="F100" s="130">
        <f>+D100*E100</f>
        <v>0</v>
      </c>
    </row>
    <row r="101" spans="1:6" s="333" customFormat="1">
      <c r="A101" s="321"/>
      <c r="B101" s="357"/>
      <c r="C101" s="442"/>
      <c r="D101" s="443"/>
      <c r="E101" s="660"/>
      <c r="F101" s="444">
        <f>+D101*E101</f>
        <v>0</v>
      </c>
    </row>
    <row r="102" spans="1:6" s="333" customFormat="1" ht="50">
      <c r="A102" s="321">
        <f>COUNT($A$1:A101)+1</f>
        <v>31</v>
      </c>
      <c r="B102" s="357" t="s">
        <v>183</v>
      </c>
      <c r="C102" s="442" t="s">
        <v>12</v>
      </c>
      <c r="D102" s="443">
        <v>3</v>
      </c>
      <c r="E102" s="660"/>
      <c r="F102" s="444">
        <f>D102*E102</f>
        <v>0</v>
      </c>
    </row>
    <row r="103" spans="1:6" s="333" customFormat="1">
      <c r="A103" s="321"/>
      <c r="B103" s="357"/>
      <c r="C103" s="442"/>
      <c r="D103" s="443"/>
      <c r="E103" s="660"/>
      <c r="F103" s="444">
        <f>D103*E103</f>
        <v>0</v>
      </c>
    </row>
    <row r="104" spans="1:6" s="333" customFormat="1" ht="38.25" customHeight="1">
      <c r="A104" s="321">
        <f>COUNT($A$1:A103)+1</f>
        <v>32</v>
      </c>
      <c r="B104" s="357" t="s">
        <v>95</v>
      </c>
      <c r="C104" s="442" t="s">
        <v>47</v>
      </c>
      <c r="D104" s="443">
        <f>D98</f>
        <v>650</v>
      </c>
      <c r="E104" s="660"/>
      <c r="F104" s="444">
        <f>D104*E104</f>
        <v>0</v>
      </c>
    </row>
    <row r="105" spans="1:6" s="333" customFormat="1">
      <c r="A105" s="185"/>
      <c r="B105" s="314"/>
      <c r="C105" s="442"/>
      <c r="D105" s="443"/>
      <c r="E105" s="660"/>
      <c r="F105" s="444"/>
    </row>
    <row r="106" spans="1:6" s="333" customFormat="1" ht="25">
      <c r="A106" s="321">
        <f>COUNT($A$1:A105)+1</f>
        <v>33</v>
      </c>
      <c r="B106" s="357" t="s">
        <v>184</v>
      </c>
      <c r="C106" s="442" t="s">
        <v>47</v>
      </c>
      <c r="D106" s="443">
        <f>D98</f>
        <v>650</v>
      </c>
      <c r="E106" s="660"/>
      <c r="F106" s="444">
        <f>D106*E106</f>
        <v>0</v>
      </c>
    </row>
    <row r="107" spans="1:6" s="333" customFormat="1">
      <c r="A107" s="321"/>
      <c r="B107" s="357"/>
      <c r="C107" s="92"/>
      <c r="D107" s="455"/>
      <c r="E107" s="608"/>
      <c r="F107" s="130"/>
    </row>
    <row r="108" spans="1:6" s="322" customFormat="1">
      <c r="A108" s="90"/>
      <c r="B108" s="357"/>
      <c r="C108" s="92"/>
      <c r="D108" s="119"/>
      <c r="E108" s="608"/>
      <c r="F108" s="130"/>
    </row>
    <row r="109" spans="1:6" s="322" customFormat="1" ht="13">
      <c r="A109" s="109"/>
      <c r="B109" s="450"/>
      <c r="C109" s="92"/>
      <c r="D109" s="119"/>
      <c r="E109" s="608" t="s">
        <v>96</v>
      </c>
      <c r="F109" s="451">
        <f>SUM(F94:F108)</f>
        <v>0</v>
      </c>
    </row>
    <row r="110" spans="1:6" s="322" customFormat="1">
      <c r="C110" s="344"/>
      <c r="D110" s="119"/>
      <c r="E110" s="14"/>
    </row>
    <row r="111" spans="1:6" s="127" customFormat="1" ht="13">
      <c r="A111" s="139" t="s">
        <v>23</v>
      </c>
      <c r="B111" s="91" t="s">
        <v>89</v>
      </c>
      <c r="C111" s="92"/>
      <c r="D111" s="140">
        <v>0.1</v>
      </c>
      <c r="E111" s="606"/>
      <c r="F111" s="142">
        <f>(F34+F92+F109)*D111</f>
        <v>0</v>
      </c>
    </row>
    <row r="112" spans="1:6">
      <c r="A112" s="143"/>
      <c r="B112" s="53"/>
      <c r="C112" s="77"/>
      <c r="D112" s="137"/>
      <c r="E112" s="604"/>
      <c r="F112" s="121"/>
    </row>
    <row r="113" spans="1:6">
      <c r="A113" s="143"/>
      <c r="B113" s="53"/>
      <c r="C113" s="77"/>
      <c r="D113" s="441"/>
      <c r="E113" s="616"/>
      <c r="F113" s="162"/>
    </row>
    <row r="114" spans="1:6" ht="13">
      <c r="A114" s="116"/>
      <c r="B114" s="326" t="s">
        <v>43</v>
      </c>
      <c r="C114" s="77"/>
      <c r="D114" s="137"/>
      <c r="E114" s="604"/>
      <c r="F114" s="121"/>
    </row>
    <row r="115" spans="1:6">
      <c r="A115" s="143" t="s">
        <v>20</v>
      </c>
      <c r="B115" s="53" t="str">
        <f>+B5</f>
        <v>GRADBENA DELA</v>
      </c>
      <c r="C115" s="77"/>
      <c r="D115" s="217"/>
      <c r="E115" s="604"/>
      <c r="F115" s="121">
        <f>+F34</f>
        <v>0</v>
      </c>
    </row>
    <row r="116" spans="1:6">
      <c r="A116" s="143" t="s">
        <v>21</v>
      </c>
      <c r="B116" s="164" t="str">
        <f>+B36</f>
        <v>VODOVODNI MATERIAL</v>
      </c>
      <c r="C116" s="77"/>
      <c r="D116" s="217"/>
      <c r="E116" s="604"/>
      <c r="F116" s="121">
        <f>+F92</f>
        <v>0</v>
      </c>
    </row>
    <row r="117" spans="1:6">
      <c r="A117" s="143" t="s">
        <v>22</v>
      </c>
      <c r="B117" s="164" t="str">
        <f>+B94</f>
        <v>MONTAŽNA DELA</v>
      </c>
      <c r="C117" s="77"/>
      <c r="D117" s="217"/>
      <c r="E117" s="604"/>
      <c r="F117" s="121">
        <f>+F109</f>
        <v>0</v>
      </c>
    </row>
    <row r="118" spans="1:6">
      <c r="A118" s="143" t="s">
        <v>23</v>
      </c>
      <c r="B118" s="148" t="str">
        <f>+B111</f>
        <v xml:space="preserve">DODATNA IN NEPREDVIDENA DELA </v>
      </c>
      <c r="C118" s="149"/>
      <c r="D118" s="150"/>
      <c r="E118" s="610"/>
      <c r="F118" s="151">
        <f>+F111</f>
        <v>0</v>
      </c>
    </row>
    <row r="119" spans="1:6" ht="13">
      <c r="A119" s="143"/>
      <c r="B119" s="152" t="s">
        <v>518</v>
      </c>
      <c r="C119" s="153"/>
      <c r="D119" s="327"/>
      <c r="E119" s="611"/>
      <c r="F119" s="155">
        <f>SUM(F115:F118)</f>
        <v>0</v>
      </c>
    </row>
    <row r="120" spans="1:6">
      <c r="A120" s="143"/>
      <c r="B120" s="53"/>
      <c r="C120" s="77"/>
      <c r="D120" s="441"/>
      <c r="E120" s="616"/>
      <c r="F120" s="162"/>
    </row>
    <row r="121" spans="1:6">
      <c r="A121" s="143"/>
      <c r="B121" s="53"/>
      <c r="C121" s="77"/>
      <c r="D121" s="441"/>
      <c r="E121" s="616"/>
      <c r="F121" s="162"/>
    </row>
    <row r="122" spans="1:6">
      <c r="A122" s="143"/>
      <c r="B122" s="53"/>
      <c r="C122" s="77"/>
      <c r="D122" s="441"/>
      <c r="E122" s="616"/>
      <c r="F122" s="162"/>
    </row>
    <row r="123" spans="1:6">
      <c r="A123" s="143"/>
      <c r="B123" s="53"/>
      <c r="C123" s="77"/>
      <c r="D123" s="441"/>
      <c r="E123" s="616"/>
      <c r="F123" s="162"/>
    </row>
    <row r="124" spans="1:6">
      <c r="A124" s="143"/>
      <c r="B124" s="53"/>
      <c r="C124" s="77"/>
      <c r="D124" s="441"/>
      <c r="E124" s="616"/>
      <c r="F124" s="162"/>
    </row>
    <row r="125" spans="1:6">
      <c r="A125" s="143"/>
      <c r="B125" s="53"/>
      <c r="C125" s="77"/>
      <c r="D125" s="441"/>
      <c r="E125" s="616"/>
      <c r="F125" s="162"/>
    </row>
    <row r="126" spans="1:6">
      <c r="A126" s="143"/>
      <c r="B126" s="53"/>
      <c r="C126" s="77"/>
      <c r="D126" s="441"/>
      <c r="E126" s="616"/>
      <c r="F126" s="162"/>
    </row>
    <row r="127" spans="1:6">
      <c r="A127" s="143"/>
      <c r="B127" s="53"/>
      <c r="C127" s="77"/>
      <c r="D127" s="441"/>
      <c r="E127" s="616"/>
      <c r="F127" s="162"/>
    </row>
    <row r="128" spans="1:6">
      <c r="A128" s="143"/>
      <c r="B128" s="53"/>
      <c r="C128" s="77"/>
      <c r="D128" s="441"/>
      <c r="E128" s="616"/>
      <c r="F128" s="162"/>
    </row>
    <row r="129" spans="1:6">
      <c r="A129" s="143"/>
      <c r="B129" s="53"/>
      <c r="C129" s="77"/>
      <c r="D129" s="441"/>
      <c r="E129" s="616"/>
      <c r="F129" s="162"/>
    </row>
    <row r="130" spans="1:6">
      <c r="A130" s="143"/>
      <c r="B130" s="53"/>
      <c r="C130" s="77"/>
      <c r="D130" s="441"/>
      <c r="E130" s="616"/>
      <c r="F130" s="162"/>
    </row>
    <row r="131" spans="1:6">
      <c r="A131" s="143"/>
      <c r="B131" s="53"/>
      <c r="C131" s="77"/>
      <c r="D131" s="441"/>
      <c r="E131" s="616"/>
      <c r="F131" s="162"/>
    </row>
    <row r="132" spans="1:6">
      <c r="A132" s="143"/>
      <c r="B132" s="53"/>
      <c r="C132" s="77"/>
      <c r="D132" s="441"/>
      <c r="E132" s="616"/>
      <c r="F132" s="162"/>
    </row>
    <row r="133" spans="1:6">
      <c r="A133" s="143"/>
      <c r="B133" s="53"/>
      <c r="C133" s="77"/>
      <c r="D133" s="441"/>
      <c r="E133" s="616"/>
      <c r="F133" s="162"/>
    </row>
    <row r="134" spans="1:6">
      <c r="A134" s="143"/>
      <c r="B134" s="53"/>
      <c r="C134" s="77"/>
      <c r="D134" s="441"/>
      <c r="E134" s="616"/>
      <c r="F134" s="162"/>
    </row>
    <row r="135" spans="1:6">
      <c r="A135" s="143"/>
      <c r="B135" s="53"/>
      <c r="C135" s="77"/>
      <c r="D135" s="441"/>
      <c r="E135" s="616"/>
      <c r="F135" s="162"/>
    </row>
    <row r="136" spans="1:6">
      <c r="A136" s="143"/>
      <c r="B136" s="53"/>
      <c r="C136" s="77"/>
      <c r="D136" s="441"/>
      <c r="E136" s="616"/>
      <c r="F136" s="162"/>
    </row>
    <row r="137" spans="1:6">
      <c r="A137" s="143"/>
      <c r="B137" s="53"/>
      <c r="C137" s="77"/>
      <c r="D137" s="441"/>
      <c r="E137" s="616"/>
      <c r="F137" s="162"/>
    </row>
    <row r="138" spans="1:6">
      <c r="A138" s="143"/>
      <c r="B138" s="53"/>
      <c r="C138" s="77"/>
      <c r="D138" s="441"/>
      <c r="E138" s="616"/>
      <c r="F138" s="162"/>
    </row>
    <row r="139" spans="1:6">
      <c r="A139" s="143"/>
      <c r="B139" s="53"/>
      <c r="C139" s="77"/>
      <c r="D139" s="441"/>
      <c r="E139" s="616"/>
      <c r="F139" s="162"/>
    </row>
    <row r="140" spans="1:6">
      <c r="A140" s="143"/>
      <c r="B140" s="53"/>
      <c r="C140" s="77"/>
      <c r="D140" s="441"/>
      <c r="E140" s="616"/>
      <c r="F140" s="162"/>
    </row>
    <row r="141" spans="1:6">
      <c r="A141" s="143"/>
      <c r="B141" s="53"/>
      <c r="C141" s="77"/>
      <c r="D141" s="441"/>
      <c r="E141" s="616"/>
      <c r="F141" s="162"/>
    </row>
    <row r="142" spans="1:6">
      <c r="A142" s="143"/>
      <c r="B142" s="53"/>
      <c r="C142" s="77"/>
      <c r="D142" s="441"/>
      <c r="E142" s="616"/>
      <c r="F142" s="162"/>
    </row>
    <row r="143" spans="1:6">
      <c r="A143" s="143"/>
      <c r="B143" s="53"/>
      <c r="C143" s="77"/>
      <c r="D143" s="441"/>
      <c r="E143" s="616"/>
      <c r="F143" s="162"/>
    </row>
    <row r="144" spans="1:6">
      <c r="A144" s="143"/>
      <c r="B144" s="53"/>
      <c r="C144" s="77"/>
      <c r="D144" s="441"/>
      <c r="E144" s="616"/>
      <c r="F144" s="162"/>
    </row>
    <row r="145" spans="1:6">
      <c r="A145" s="143"/>
      <c r="B145" s="53"/>
      <c r="C145" s="77"/>
      <c r="D145" s="441"/>
      <c r="E145" s="616"/>
      <c r="F145" s="162"/>
    </row>
    <row r="146" spans="1:6">
      <c r="A146" s="143"/>
      <c r="B146" s="53"/>
      <c r="C146" s="77"/>
      <c r="D146" s="441"/>
      <c r="E146" s="616"/>
      <c r="F146" s="162"/>
    </row>
    <row r="147" spans="1:6">
      <c r="A147" s="143"/>
      <c r="B147" s="53"/>
      <c r="C147" s="77"/>
      <c r="D147" s="441"/>
      <c r="E147" s="616"/>
      <c r="F147" s="162"/>
    </row>
    <row r="148" spans="1:6">
      <c r="A148" s="143"/>
      <c r="B148" s="53"/>
      <c r="C148" s="77"/>
      <c r="D148" s="441"/>
      <c r="E148" s="616"/>
      <c r="F148" s="162"/>
    </row>
    <row r="149" spans="1:6">
      <c r="A149" s="143"/>
      <c r="B149" s="53"/>
      <c r="C149" s="77"/>
      <c r="D149" s="441"/>
      <c r="E149" s="616"/>
      <c r="F149" s="162"/>
    </row>
    <row r="150" spans="1:6">
      <c r="A150" s="143"/>
      <c r="B150" s="53"/>
      <c r="C150" s="77"/>
      <c r="D150" s="441"/>
      <c r="E150" s="616"/>
      <c r="F150" s="162"/>
    </row>
    <row r="151" spans="1:6">
      <c r="A151" s="143"/>
      <c r="B151" s="53"/>
      <c r="C151" s="77"/>
      <c r="D151" s="441"/>
      <c r="E151" s="616"/>
      <c r="F151" s="162"/>
    </row>
    <row r="152" spans="1:6">
      <c r="A152" s="143"/>
      <c r="B152" s="53"/>
      <c r="C152" s="77"/>
      <c r="D152" s="441"/>
      <c r="E152" s="616"/>
      <c r="F152" s="162"/>
    </row>
    <row r="153" spans="1:6">
      <c r="A153" s="143"/>
      <c r="B153" s="53"/>
      <c r="C153" s="77"/>
      <c r="D153" s="441"/>
      <c r="E153" s="616"/>
      <c r="F153" s="162"/>
    </row>
    <row r="154" spans="1:6">
      <c r="A154" s="143"/>
      <c r="B154" s="53"/>
      <c r="C154" s="77"/>
      <c r="D154" s="441"/>
      <c r="E154" s="616"/>
      <c r="F154" s="162"/>
    </row>
    <row r="155" spans="1:6">
      <c r="A155" s="143"/>
      <c r="B155" s="53"/>
      <c r="C155" s="77"/>
      <c r="D155" s="441"/>
      <c r="E155" s="616"/>
      <c r="F155" s="162"/>
    </row>
    <row r="156" spans="1:6">
      <c r="A156" s="143"/>
      <c r="B156" s="53"/>
      <c r="C156" s="77"/>
      <c r="D156" s="441"/>
      <c r="E156" s="616"/>
      <c r="F156" s="162"/>
    </row>
    <row r="157" spans="1:6">
      <c r="A157" s="143"/>
      <c r="B157" s="53"/>
      <c r="C157" s="77"/>
      <c r="D157" s="441"/>
      <c r="E157" s="616"/>
      <c r="F157" s="162"/>
    </row>
    <row r="158" spans="1:6">
      <c r="A158" s="143"/>
      <c r="B158" s="53"/>
      <c r="C158" s="77"/>
      <c r="D158" s="441"/>
      <c r="E158" s="616"/>
      <c r="F158" s="162"/>
    </row>
    <row r="159" spans="1:6">
      <c r="A159" s="143"/>
      <c r="B159" s="53"/>
      <c r="C159" s="77"/>
      <c r="D159" s="441"/>
      <c r="E159" s="616"/>
      <c r="F159" s="162"/>
    </row>
    <row r="160" spans="1:6">
      <c r="A160" s="143"/>
      <c r="B160" s="53"/>
      <c r="C160" s="77"/>
      <c r="D160" s="441"/>
      <c r="E160" s="616"/>
      <c r="F160" s="162"/>
    </row>
    <row r="161" spans="1:6">
      <c r="A161" s="143"/>
      <c r="B161" s="53"/>
      <c r="C161" s="77"/>
      <c r="D161" s="441"/>
      <c r="E161" s="616"/>
      <c r="F161" s="162"/>
    </row>
    <row r="162" spans="1:6">
      <c r="A162" s="143"/>
      <c r="B162" s="53"/>
      <c r="C162" s="77"/>
      <c r="D162" s="441"/>
      <c r="E162" s="616"/>
      <c r="F162" s="162"/>
    </row>
    <row r="163" spans="1:6">
      <c r="A163" s="143"/>
      <c r="B163" s="53"/>
      <c r="C163" s="77"/>
      <c r="D163" s="441"/>
      <c r="E163" s="616"/>
      <c r="F163" s="162"/>
    </row>
    <row r="164" spans="1:6">
      <c r="A164" s="143"/>
      <c r="B164" s="53"/>
      <c r="C164" s="77"/>
      <c r="D164" s="441"/>
      <c r="E164" s="616"/>
      <c r="F164" s="162"/>
    </row>
    <row r="165" spans="1:6">
      <c r="A165" s="143"/>
      <c r="B165" s="53"/>
      <c r="C165" s="77"/>
      <c r="D165" s="441"/>
      <c r="E165" s="616"/>
      <c r="F165" s="162"/>
    </row>
    <row r="166" spans="1:6">
      <c r="A166" s="143"/>
      <c r="B166" s="53"/>
      <c r="C166" s="77"/>
      <c r="D166" s="441"/>
      <c r="E166" s="616"/>
      <c r="F166" s="162"/>
    </row>
    <row r="167" spans="1:6">
      <c r="A167" s="143"/>
      <c r="B167" s="53"/>
      <c r="C167" s="77"/>
      <c r="D167" s="441"/>
      <c r="E167" s="616"/>
      <c r="F167" s="162"/>
    </row>
    <row r="168" spans="1:6">
      <c r="A168" s="143"/>
      <c r="B168" s="53"/>
      <c r="C168" s="77"/>
      <c r="D168" s="441"/>
      <c r="E168" s="616"/>
      <c r="F168" s="162"/>
    </row>
    <row r="169" spans="1:6">
      <c r="A169" s="143"/>
      <c r="B169" s="53"/>
      <c r="C169" s="77"/>
      <c r="D169" s="441"/>
      <c r="E169" s="616"/>
      <c r="F169" s="162"/>
    </row>
    <row r="170" spans="1:6">
      <c r="A170" s="143"/>
      <c r="B170" s="53"/>
      <c r="C170" s="77"/>
      <c r="D170" s="441"/>
      <c r="E170" s="616"/>
      <c r="F170" s="162"/>
    </row>
    <row r="171" spans="1:6">
      <c r="A171" s="143"/>
      <c r="B171" s="53"/>
      <c r="C171" s="77"/>
      <c r="D171" s="441"/>
      <c r="E171" s="616"/>
      <c r="F171" s="162"/>
    </row>
    <row r="172" spans="1:6">
      <c r="A172" s="143"/>
      <c r="B172" s="53"/>
      <c r="C172" s="77"/>
      <c r="D172" s="441"/>
      <c r="E172" s="616"/>
      <c r="F172" s="162"/>
    </row>
    <row r="173" spans="1:6">
      <c r="A173" s="143"/>
      <c r="B173" s="53"/>
      <c r="C173" s="77"/>
      <c r="D173" s="441"/>
      <c r="E173" s="616"/>
      <c r="F173" s="162"/>
    </row>
    <row r="174" spans="1:6">
      <c r="A174" s="143"/>
      <c r="B174" s="53"/>
      <c r="C174" s="77"/>
      <c r="D174" s="441"/>
      <c r="E174" s="616"/>
      <c r="F174" s="162"/>
    </row>
    <row r="175" spans="1:6">
      <c r="A175" s="143"/>
      <c r="B175" s="53"/>
      <c r="C175" s="77"/>
      <c r="D175" s="441"/>
      <c r="E175" s="616"/>
      <c r="F175" s="162"/>
    </row>
    <row r="176" spans="1:6">
      <c r="A176" s="143"/>
      <c r="B176" s="53"/>
      <c r="C176" s="77"/>
      <c r="D176" s="441"/>
      <c r="E176" s="616"/>
      <c r="F176" s="162"/>
    </row>
    <row r="177" spans="1:6">
      <c r="A177" s="143"/>
      <c r="B177" s="53"/>
      <c r="C177" s="77"/>
      <c r="D177" s="441"/>
      <c r="E177" s="616"/>
      <c r="F177" s="162"/>
    </row>
    <row r="178" spans="1:6">
      <c r="A178" s="143"/>
      <c r="B178" s="53"/>
      <c r="C178" s="77"/>
      <c r="D178" s="441"/>
      <c r="E178" s="616"/>
      <c r="F178" s="162"/>
    </row>
    <row r="179" spans="1:6">
      <c r="A179" s="143"/>
      <c r="B179" s="53"/>
      <c r="C179" s="77"/>
      <c r="D179" s="441"/>
      <c r="E179" s="616"/>
      <c r="F179" s="162"/>
    </row>
    <row r="180" spans="1:6">
      <c r="A180" s="143"/>
      <c r="B180" s="53"/>
      <c r="C180" s="77"/>
      <c r="D180" s="441"/>
      <c r="E180" s="616"/>
      <c r="F180" s="162"/>
    </row>
    <row r="181" spans="1:6">
      <c r="A181" s="143"/>
      <c r="B181" s="53"/>
      <c r="C181" s="77"/>
      <c r="D181" s="441"/>
      <c r="E181" s="616"/>
      <c r="F181" s="162"/>
    </row>
    <row r="182" spans="1:6">
      <c r="A182" s="143"/>
      <c r="B182" s="53"/>
      <c r="C182" s="77"/>
      <c r="D182" s="441"/>
      <c r="E182" s="616"/>
      <c r="F182" s="162"/>
    </row>
    <row r="183" spans="1:6">
      <c r="A183" s="143"/>
      <c r="B183" s="53"/>
      <c r="C183" s="77"/>
      <c r="D183" s="441"/>
      <c r="E183" s="616"/>
      <c r="F183" s="162"/>
    </row>
    <row r="184" spans="1:6">
      <c r="A184" s="143"/>
      <c r="B184" s="53"/>
      <c r="C184" s="77"/>
      <c r="D184" s="441"/>
      <c r="E184" s="616"/>
      <c r="F184" s="162"/>
    </row>
    <row r="185" spans="1:6">
      <c r="A185" s="143"/>
      <c r="B185" s="53"/>
      <c r="C185" s="77"/>
      <c r="D185" s="441"/>
      <c r="E185" s="616"/>
      <c r="F185" s="162"/>
    </row>
    <row r="186" spans="1:6">
      <c r="A186" s="143"/>
      <c r="B186" s="53"/>
      <c r="C186" s="77"/>
      <c r="D186" s="441"/>
      <c r="E186" s="616"/>
      <c r="F186" s="162"/>
    </row>
    <row r="187" spans="1:6">
      <c r="A187" s="143"/>
      <c r="B187" s="53"/>
      <c r="C187" s="77"/>
      <c r="D187" s="441"/>
      <c r="E187" s="616"/>
      <c r="F187" s="162"/>
    </row>
    <row r="188" spans="1:6">
      <c r="A188" s="143"/>
      <c r="B188" s="53"/>
      <c r="C188" s="77"/>
      <c r="D188" s="441"/>
      <c r="E188" s="616"/>
      <c r="F188" s="162"/>
    </row>
    <row r="189" spans="1:6">
      <c r="A189" s="143"/>
      <c r="B189" s="53"/>
      <c r="C189" s="77"/>
      <c r="D189" s="441"/>
      <c r="E189" s="616"/>
      <c r="F189" s="162"/>
    </row>
    <row r="190" spans="1:6">
      <c r="A190" s="143"/>
      <c r="B190" s="53"/>
      <c r="C190" s="77"/>
      <c r="D190" s="441"/>
      <c r="E190" s="616"/>
      <c r="F190" s="162"/>
    </row>
    <row r="191" spans="1:6">
      <c r="A191" s="143"/>
      <c r="B191" s="53"/>
      <c r="C191" s="77"/>
      <c r="D191" s="441"/>
      <c r="E191" s="616"/>
      <c r="F191" s="162"/>
    </row>
    <row r="192" spans="1:6">
      <c r="A192" s="143"/>
      <c r="B192" s="53"/>
      <c r="C192" s="77"/>
      <c r="D192" s="441"/>
      <c r="E192" s="616"/>
      <c r="F192" s="162"/>
    </row>
    <row r="193" spans="1:6">
      <c r="A193" s="143"/>
      <c r="B193" s="53"/>
      <c r="C193" s="77"/>
      <c r="D193" s="441"/>
      <c r="E193" s="616"/>
      <c r="F193" s="162"/>
    </row>
    <row r="194" spans="1:6">
      <c r="A194" s="143"/>
      <c r="B194" s="53"/>
      <c r="C194" s="77"/>
      <c r="D194" s="441"/>
      <c r="E194" s="616"/>
      <c r="F194" s="162"/>
    </row>
    <row r="195" spans="1:6">
      <c r="A195" s="143"/>
      <c r="B195" s="53"/>
      <c r="C195" s="77"/>
      <c r="D195" s="441"/>
      <c r="E195" s="616"/>
      <c r="F195" s="162"/>
    </row>
    <row r="196" spans="1:6">
      <c r="A196" s="143"/>
      <c r="B196" s="53"/>
      <c r="C196" s="77"/>
      <c r="D196" s="441"/>
      <c r="E196" s="616"/>
      <c r="F196" s="162"/>
    </row>
    <row r="197" spans="1:6">
      <c r="A197" s="143"/>
      <c r="B197" s="53"/>
      <c r="C197" s="77"/>
      <c r="D197" s="441"/>
      <c r="E197" s="616"/>
      <c r="F197" s="162"/>
    </row>
    <row r="198" spans="1:6">
      <c r="A198" s="143"/>
      <c r="B198" s="53"/>
      <c r="C198" s="77"/>
      <c r="D198" s="441"/>
      <c r="E198" s="616"/>
      <c r="F198" s="162"/>
    </row>
    <row r="199" spans="1:6">
      <c r="A199" s="143"/>
      <c r="B199" s="53"/>
      <c r="C199" s="77"/>
      <c r="D199" s="441"/>
      <c r="E199" s="616"/>
      <c r="F199" s="162"/>
    </row>
    <row r="200" spans="1:6">
      <c r="A200" s="143"/>
      <c r="B200" s="53"/>
      <c r="C200" s="77"/>
      <c r="D200" s="441"/>
      <c r="E200" s="616"/>
      <c r="F200" s="162"/>
    </row>
    <row r="201" spans="1:6">
      <c r="A201" s="143"/>
      <c r="B201" s="53"/>
      <c r="C201" s="77"/>
      <c r="D201" s="441"/>
      <c r="E201" s="616"/>
      <c r="F201" s="162"/>
    </row>
    <row r="202" spans="1:6">
      <c r="A202" s="143"/>
      <c r="B202" s="53"/>
      <c r="C202" s="77"/>
      <c r="D202" s="441"/>
      <c r="E202" s="616"/>
      <c r="F202" s="162"/>
    </row>
    <row r="203" spans="1:6">
      <c r="A203" s="143"/>
      <c r="B203" s="53"/>
      <c r="C203" s="77"/>
      <c r="D203" s="441"/>
      <c r="E203" s="616"/>
      <c r="F203" s="162"/>
    </row>
    <row r="204" spans="1:6">
      <c r="A204" s="143"/>
      <c r="B204" s="53"/>
      <c r="C204" s="77"/>
      <c r="D204" s="441"/>
      <c r="E204" s="616"/>
      <c r="F204" s="162"/>
    </row>
    <row r="205" spans="1:6">
      <c r="A205" s="143"/>
      <c r="B205" s="53"/>
      <c r="C205" s="77"/>
      <c r="D205" s="441"/>
      <c r="E205" s="616"/>
      <c r="F205" s="162"/>
    </row>
    <row r="206" spans="1:6">
      <c r="A206" s="143"/>
      <c r="B206" s="53"/>
      <c r="C206" s="77"/>
      <c r="D206" s="441"/>
      <c r="E206" s="616"/>
      <c r="F206" s="162"/>
    </row>
    <row r="207" spans="1:6">
      <c r="A207" s="143"/>
      <c r="B207" s="53"/>
      <c r="C207" s="77"/>
      <c r="D207" s="441"/>
      <c r="E207" s="616"/>
      <c r="F207" s="162"/>
    </row>
    <row r="208" spans="1:6">
      <c r="A208" s="143"/>
      <c r="B208" s="53"/>
      <c r="C208" s="77"/>
      <c r="D208" s="441"/>
      <c r="E208" s="616"/>
      <c r="F208" s="162"/>
    </row>
    <row r="209" spans="1:6">
      <c r="A209" s="143"/>
      <c r="B209" s="53"/>
      <c r="C209" s="77"/>
      <c r="D209" s="441"/>
      <c r="E209" s="616"/>
      <c r="F209" s="162"/>
    </row>
    <row r="210" spans="1:6">
      <c r="A210" s="143"/>
      <c r="B210" s="53"/>
      <c r="C210" s="77"/>
      <c r="D210" s="441"/>
      <c r="E210" s="616"/>
      <c r="F210" s="162"/>
    </row>
    <row r="211" spans="1:6">
      <c r="A211" s="143"/>
      <c r="B211" s="53"/>
      <c r="C211" s="77"/>
      <c r="D211" s="441"/>
      <c r="E211" s="616"/>
      <c r="F211" s="162"/>
    </row>
    <row r="212" spans="1:6">
      <c r="A212" s="143"/>
      <c r="B212" s="53"/>
      <c r="C212" s="77"/>
      <c r="D212" s="441"/>
      <c r="E212" s="616"/>
      <c r="F212" s="162"/>
    </row>
    <row r="213" spans="1:6">
      <c r="A213" s="143"/>
      <c r="B213" s="53"/>
      <c r="C213" s="77"/>
      <c r="D213" s="441"/>
      <c r="E213" s="616"/>
      <c r="F213" s="162"/>
    </row>
    <row r="214" spans="1:6">
      <c r="A214" s="143"/>
      <c r="B214" s="53"/>
      <c r="C214" s="77"/>
      <c r="D214" s="441"/>
      <c r="E214" s="616"/>
      <c r="F214" s="162"/>
    </row>
    <row r="215" spans="1:6">
      <c r="A215" s="143"/>
      <c r="B215" s="53"/>
      <c r="C215" s="77"/>
      <c r="D215" s="441"/>
      <c r="E215" s="616"/>
      <c r="F215" s="162"/>
    </row>
    <row r="216" spans="1:6">
      <c r="A216" s="143"/>
      <c r="B216" s="53"/>
      <c r="C216" s="77"/>
      <c r="D216" s="441"/>
      <c r="E216" s="616"/>
      <c r="F216" s="162"/>
    </row>
    <row r="217" spans="1:6">
      <c r="A217" s="143"/>
      <c r="B217" s="53"/>
      <c r="C217" s="77"/>
      <c r="D217" s="441"/>
      <c r="E217" s="616"/>
      <c r="F217" s="162"/>
    </row>
    <row r="218" spans="1:6">
      <c r="A218" s="143"/>
      <c r="B218" s="53"/>
      <c r="C218" s="77"/>
      <c r="D218" s="441"/>
      <c r="E218" s="616"/>
      <c r="F218" s="162"/>
    </row>
    <row r="219" spans="1:6">
      <c r="A219" s="143"/>
      <c r="B219" s="53"/>
      <c r="C219" s="77"/>
      <c r="D219" s="441"/>
      <c r="E219" s="616"/>
      <c r="F219" s="162"/>
    </row>
    <row r="220" spans="1:6">
      <c r="A220" s="143"/>
      <c r="B220" s="53"/>
      <c r="C220" s="77"/>
      <c r="D220" s="441"/>
      <c r="E220" s="616"/>
      <c r="F220" s="162"/>
    </row>
    <row r="221" spans="1:6">
      <c r="A221" s="143"/>
      <c r="B221" s="53"/>
      <c r="C221" s="77"/>
      <c r="D221" s="441"/>
      <c r="E221" s="616"/>
      <c r="F221" s="162"/>
    </row>
    <row r="222" spans="1:6">
      <c r="A222" s="143"/>
      <c r="B222" s="53"/>
      <c r="C222" s="77"/>
      <c r="D222" s="441"/>
      <c r="E222" s="616"/>
      <c r="F222" s="162"/>
    </row>
    <row r="223" spans="1:6">
      <c r="A223" s="143"/>
      <c r="B223" s="53"/>
      <c r="C223" s="77"/>
      <c r="D223" s="441"/>
      <c r="E223" s="616"/>
      <c r="F223" s="162"/>
    </row>
    <row r="224" spans="1:6">
      <c r="A224" s="143"/>
      <c r="B224" s="53"/>
      <c r="C224" s="77"/>
      <c r="D224" s="441"/>
      <c r="E224" s="616"/>
      <c r="F224" s="162"/>
    </row>
    <row r="225" spans="1:6">
      <c r="A225" s="143"/>
      <c r="B225" s="53"/>
      <c r="C225" s="77"/>
      <c r="D225" s="441"/>
      <c r="E225" s="616"/>
      <c r="F225" s="162"/>
    </row>
    <row r="226" spans="1:6">
      <c r="A226" s="143"/>
      <c r="B226" s="53"/>
      <c r="C226" s="77"/>
      <c r="D226" s="441"/>
      <c r="E226" s="616"/>
      <c r="F226" s="162"/>
    </row>
    <row r="227" spans="1:6">
      <c r="A227" s="143"/>
      <c r="B227" s="53"/>
      <c r="C227" s="77"/>
      <c r="D227" s="441"/>
      <c r="E227" s="616"/>
      <c r="F227" s="162"/>
    </row>
    <row r="228" spans="1:6">
      <c r="A228" s="143"/>
      <c r="B228" s="53"/>
      <c r="C228" s="77"/>
      <c r="D228" s="441"/>
      <c r="E228" s="616"/>
      <c r="F228" s="162"/>
    </row>
    <row r="229" spans="1:6">
      <c r="A229" s="143"/>
      <c r="B229" s="53"/>
      <c r="C229" s="77"/>
      <c r="D229" s="441"/>
      <c r="E229" s="616"/>
      <c r="F229" s="162"/>
    </row>
    <row r="230" spans="1:6">
      <c r="A230" s="143"/>
      <c r="B230" s="53"/>
      <c r="C230" s="77"/>
      <c r="D230" s="441"/>
      <c r="E230" s="616"/>
      <c r="F230" s="162"/>
    </row>
    <row r="231" spans="1:6">
      <c r="A231" s="143"/>
      <c r="B231" s="53"/>
      <c r="C231" s="77"/>
      <c r="D231" s="441"/>
      <c r="E231" s="616"/>
      <c r="F231" s="162"/>
    </row>
    <row r="232" spans="1:6">
      <c r="A232" s="143"/>
      <c r="B232" s="53"/>
      <c r="C232" s="77"/>
      <c r="D232" s="441"/>
      <c r="E232" s="616"/>
      <c r="F232" s="162"/>
    </row>
    <row r="233" spans="1:6">
      <c r="A233" s="143"/>
      <c r="B233" s="53"/>
      <c r="C233" s="77"/>
      <c r="D233" s="441"/>
      <c r="E233" s="616"/>
      <c r="F233" s="162"/>
    </row>
    <row r="234" spans="1:6">
      <c r="A234" s="143"/>
      <c r="B234" s="53"/>
      <c r="C234" s="77"/>
      <c r="D234" s="441"/>
      <c r="E234" s="616"/>
      <c r="F234" s="162"/>
    </row>
    <row r="235" spans="1:6">
      <c r="A235" s="143"/>
      <c r="B235" s="53"/>
      <c r="C235" s="77"/>
      <c r="D235" s="441"/>
      <c r="E235" s="616"/>
      <c r="F235" s="162"/>
    </row>
    <row r="236" spans="1:6">
      <c r="A236" s="143"/>
      <c r="B236" s="53"/>
      <c r="C236" s="77"/>
      <c r="D236" s="441"/>
      <c r="E236" s="616"/>
      <c r="F236" s="162"/>
    </row>
    <row r="237" spans="1:6">
      <c r="A237" s="143"/>
      <c r="B237" s="53"/>
      <c r="C237" s="77"/>
      <c r="D237" s="441"/>
      <c r="E237" s="616"/>
      <c r="F237" s="162"/>
    </row>
    <row r="238" spans="1:6">
      <c r="A238" s="143"/>
      <c r="B238" s="53"/>
      <c r="C238" s="77"/>
      <c r="D238" s="441"/>
      <c r="E238" s="616"/>
      <c r="F238" s="162"/>
    </row>
    <row r="239" spans="1:6">
      <c r="A239" s="143"/>
      <c r="B239" s="53"/>
      <c r="C239" s="77"/>
      <c r="D239" s="441"/>
      <c r="E239" s="616"/>
      <c r="F239" s="162"/>
    </row>
    <row r="240" spans="1:6">
      <c r="A240" s="143"/>
      <c r="B240" s="53"/>
      <c r="C240" s="77"/>
      <c r="D240" s="441"/>
      <c r="E240" s="616"/>
      <c r="F240" s="162"/>
    </row>
    <row r="241" spans="1:6">
      <c r="A241" s="143"/>
      <c r="B241" s="53"/>
      <c r="C241" s="77"/>
      <c r="D241" s="441"/>
      <c r="E241" s="616"/>
      <c r="F241" s="162"/>
    </row>
    <row r="242" spans="1:6">
      <c r="A242" s="143"/>
      <c r="B242" s="53"/>
      <c r="C242" s="77"/>
      <c r="D242" s="441"/>
      <c r="E242" s="616"/>
      <c r="F242" s="162"/>
    </row>
    <row r="243" spans="1:6">
      <c r="A243" s="143"/>
      <c r="B243" s="53"/>
      <c r="C243" s="77"/>
      <c r="D243" s="441"/>
      <c r="E243" s="616"/>
      <c r="F243" s="162"/>
    </row>
    <row r="244" spans="1:6">
      <c r="A244" s="143"/>
      <c r="B244" s="53"/>
      <c r="C244" s="77"/>
      <c r="D244" s="441"/>
      <c r="E244" s="616"/>
      <c r="F244" s="162"/>
    </row>
    <row r="245" spans="1:6">
      <c r="A245" s="143"/>
      <c r="B245" s="53"/>
      <c r="C245" s="77"/>
      <c r="D245" s="441"/>
      <c r="E245" s="616"/>
      <c r="F245" s="162"/>
    </row>
    <row r="246" spans="1:6">
      <c r="A246" s="143"/>
      <c r="B246" s="53"/>
      <c r="C246" s="77"/>
      <c r="D246" s="441"/>
      <c r="E246" s="616"/>
      <c r="F246" s="162"/>
    </row>
    <row r="247" spans="1:6">
      <c r="A247" s="143"/>
      <c r="B247" s="53"/>
      <c r="C247" s="77"/>
      <c r="D247" s="441"/>
      <c r="E247" s="616"/>
      <c r="F247" s="162"/>
    </row>
    <row r="248" spans="1:6">
      <c r="A248" s="143"/>
      <c r="B248" s="53"/>
      <c r="C248" s="77"/>
      <c r="D248" s="441"/>
      <c r="E248" s="616"/>
      <c r="F248" s="162"/>
    </row>
    <row r="249" spans="1:6">
      <c r="A249" s="143"/>
      <c r="B249" s="53"/>
      <c r="C249" s="77"/>
      <c r="D249" s="441"/>
      <c r="E249" s="616"/>
      <c r="F249" s="162"/>
    </row>
    <row r="250" spans="1:6">
      <c r="A250" s="143"/>
      <c r="B250" s="53"/>
      <c r="C250" s="77"/>
      <c r="D250" s="441"/>
      <c r="E250" s="616"/>
      <c r="F250" s="162"/>
    </row>
    <row r="251" spans="1:6">
      <c r="A251" s="143"/>
      <c r="B251" s="53"/>
      <c r="C251" s="77"/>
      <c r="D251" s="441"/>
      <c r="E251" s="616"/>
      <c r="F251" s="162"/>
    </row>
    <row r="252" spans="1:6">
      <c r="A252" s="143"/>
      <c r="B252" s="53"/>
      <c r="C252" s="77"/>
      <c r="D252" s="441"/>
      <c r="E252" s="616"/>
      <c r="F252" s="162"/>
    </row>
    <row r="253" spans="1:6">
      <c r="A253" s="143"/>
      <c r="B253" s="53"/>
      <c r="C253" s="77"/>
      <c r="D253" s="441"/>
      <c r="E253" s="616"/>
      <c r="F253" s="162"/>
    </row>
    <row r="254" spans="1:6">
      <c r="A254" s="143"/>
      <c r="B254" s="53"/>
      <c r="C254" s="77"/>
      <c r="D254" s="441"/>
      <c r="E254" s="616"/>
      <c r="F254" s="162"/>
    </row>
    <row r="255" spans="1:6">
      <c r="A255" s="143"/>
      <c r="B255" s="53"/>
      <c r="C255" s="77"/>
      <c r="D255" s="441"/>
      <c r="E255" s="616"/>
      <c r="F255" s="162"/>
    </row>
    <row r="256" spans="1:6">
      <c r="A256" s="143"/>
      <c r="B256" s="53"/>
      <c r="C256" s="77"/>
      <c r="D256" s="441"/>
      <c r="E256" s="616"/>
      <c r="F256" s="162"/>
    </row>
    <row r="257" spans="1:6">
      <c r="A257" s="143"/>
      <c r="B257" s="53"/>
      <c r="C257" s="77"/>
      <c r="D257" s="441"/>
      <c r="E257" s="616"/>
      <c r="F257" s="162"/>
    </row>
    <row r="258" spans="1:6">
      <c r="A258" s="143"/>
      <c r="B258" s="53"/>
      <c r="C258" s="77"/>
      <c r="D258" s="441"/>
      <c r="E258" s="616"/>
      <c r="F258" s="162"/>
    </row>
    <row r="259" spans="1:6">
      <c r="A259" s="143"/>
      <c r="B259" s="53"/>
      <c r="C259" s="77"/>
      <c r="D259" s="441"/>
      <c r="E259" s="616"/>
      <c r="F259" s="162"/>
    </row>
    <row r="260" spans="1:6">
      <c r="A260" s="143"/>
      <c r="B260" s="53"/>
      <c r="C260" s="77"/>
      <c r="D260" s="441"/>
      <c r="E260" s="616"/>
      <c r="F260" s="162"/>
    </row>
    <row r="261" spans="1:6">
      <c r="A261" s="143"/>
      <c r="B261" s="53"/>
      <c r="C261" s="77"/>
      <c r="D261" s="441"/>
      <c r="E261" s="616"/>
      <c r="F261" s="162"/>
    </row>
    <row r="262" spans="1:6">
      <c r="A262" s="143"/>
      <c r="B262" s="53"/>
      <c r="C262" s="77"/>
      <c r="D262" s="441"/>
      <c r="E262" s="616"/>
      <c r="F262" s="162"/>
    </row>
    <row r="263" spans="1:6">
      <c r="A263" s="143"/>
      <c r="B263" s="53"/>
      <c r="C263" s="77"/>
      <c r="D263" s="441"/>
      <c r="E263" s="616"/>
      <c r="F263" s="162"/>
    </row>
    <row r="264" spans="1:6">
      <c r="A264" s="143"/>
      <c r="B264" s="53"/>
      <c r="C264" s="77"/>
      <c r="D264" s="441"/>
      <c r="E264" s="616"/>
      <c r="F264" s="162"/>
    </row>
    <row r="265" spans="1:6">
      <c r="A265" s="143"/>
      <c r="B265" s="53"/>
      <c r="C265" s="77"/>
      <c r="D265" s="441"/>
      <c r="E265" s="616"/>
      <c r="F265" s="162"/>
    </row>
    <row r="266" spans="1:6">
      <c r="A266" s="143"/>
      <c r="B266" s="53"/>
      <c r="C266" s="77"/>
      <c r="D266" s="441"/>
      <c r="E266" s="616"/>
      <c r="F266" s="162"/>
    </row>
    <row r="267" spans="1:6">
      <c r="A267" s="143"/>
      <c r="B267" s="53"/>
      <c r="C267" s="77"/>
      <c r="D267" s="441"/>
      <c r="E267" s="616"/>
      <c r="F267" s="162"/>
    </row>
    <row r="268" spans="1:6">
      <c r="A268" s="143"/>
      <c r="B268" s="53"/>
      <c r="C268" s="77"/>
      <c r="D268" s="441"/>
      <c r="E268" s="616"/>
      <c r="F268" s="162"/>
    </row>
    <row r="269" spans="1:6">
      <c r="A269" s="143"/>
      <c r="B269" s="53"/>
      <c r="C269" s="77"/>
      <c r="D269" s="441"/>
      <c r="E269" s="616"/>
      <c r="F269" s="162"/>
    </row>
    <row r="270" spans="1:6">
      <c r="A270" s="143"/>
      <c r="B270" s="53"/>
      <c r="C270" s="77"/>
      <c r="D270" s="441"/>
      <c r="E270" s="616"/>
      <c r="F270" s="162"/>
    </row>
    <row r="271" spans="1:6">
      <c r="A271" s="143"/>
      <c r="B271" s="53"/>
      <c r="C271" s="77"/>
      <c r="D271" s="441"/>
      <c r="E271" s="616"/>
      <c r="F271" s="162"/>
    </row>
    <row r="272" spans="1:6">
      <c r="A272" s="143"/>
      <c r="B272" s="53"/>
      <c r="C272" s="77"/>
      <c r="D272" s="441"/>
      <c r="E272" s="616"/>
      <c r="F272" s="162"/>
    </row>
    <row r="273" spans="1:6">
      <c r="A273" s="143"/>
      <c r="B273" s="53"/>
      <c r="C273" s="77"/>
      <c r="D273" s="441"/>
      <c r="E273" s="616"/>
      <c r="F273" s="162"/>
    </row>
    <row r="274" spans="1:6">
      <c r="A274" s="143"/>
      <c r="B274" s="53"/>
      <c r="C274" s="77"/>
      <c r="D274" s="441"/>
      <c r="E274" s="616"/>
      <c r="F274" s="162"/>
    </row>
    <row r="275" spans="1:6">
      <c r="A275" s="143"/>
      <c r="B275" s="53"/>
      <c r="C275" s="77"/>
      <c r="D275" s="441"/>
      <c r="E275" s="616"/>
      <c r="F275" s="162"/>
    </row>
    <row r="276" spans="1:6">
      <c r="A276" s="143"/>
      <c r="B276" s="53"/>
      <c r="C276" s="77"/>
      <c r="D276" s="441"/>
      <c r="E276" s="616"/>
      <c r="F276" s="162"/>
    </row>
    <row r="277" spans="1:6">
      <c r="A277" s="143"/>
      <c r="B277" s="53"/>
      <c r="C277" s="77"/>
      <c r="D277" s="441"/>
      <c r="E277" s="616"/>
      <c r="F277" s="162"/>
    </row>
    <row r="278" spans="1:6">
      <c r="A278" s="143"/>
      <c r="B278" s="53"/>
      <c r="C278" s="77"/>
      <c r="D278" s="441"/>
      <c r="E278" s="616"/>
      <c r="F278" s="162"/>
    </row>
    <row r="279" spans="1:6">
      <c r="A279" s="143"/>
      <c r="B279" s="53"/>
      <c r="C279" s="77"/>
      <c r="D279" s="441"/>
      <c r="E279" s="616"/>
      <c r="F279" s="162"/>
    </row>
    <row r="280" spans="1:6">
      <c r="A280" s="143"/>
      <c r="B280" s="53"/>
      <c r="C280" s="77"/>
      <c r="D280" s="441"/>
      <c r="E280" s="616"/>
      <c r="F280" s="162"/>
    </row>
    <row r="281" spans="1:6">
      <c r="A281" s="143"/>
      <c r="B281" s="53"/>
      <c r="C281" s="77"/>
      <c r="D281" s="441"/>
      <c r="E281" s="616"/>
      <c r="F281" s="162"/>
    </row>
    <row r="282" spans="1:6">
      <c r="A282" s="143"/>
      <c r="B282" s="53"/>
      <c r="C282" s="77"/>
      <c r="D282" s="441"/>
      <c r="E282" s="616"/>
      <c r="F282" s="162"/>
    </row>
    <row r="283" spans="1:6">
      <c r="A283" s="143"/>
      <c r="B283" s="53"/>
      <c r="C283" s="77"/>
      <c r="D283" s="441"/>
      <c r="E283" s="616"/>
      <c r="F283" s="162"/>
    </row>
    <row r="284" spans="1:6">
      <c r="A284" s="143"/>
      <c r="B284" s="53"/>
      <c r="C284" s="77"/>
      <c r="D284" s="441"/>
      <c r="E284" s="616"/>
      <c r="F284" s="162"/>
    </row>
    <row r="285" spans="1:6">
      <c r="A285" s="143"/>
      <c r="B285" s="53"/>
      <c r="C285" s="77"/>
      <c r="D285" s="441"/>
      <c r="E285" s="616"/>
      <c r="F285" s="162"/>
    </row>
    <row r="286" spans="1:6">
      <c r="A286" s="143"/>
      <c r="B286" s="53"/>
      <c r="C286" s="77"/>
      <c r="D286" s="441"/>
      <c r="E286" s="616"/>
      <c r="F286" s="162"/>
    </row>
    <row r="287" spans="1:6">
      <c r="A287" s="143"/>
      <c r="B287" s="53"/>
      <c r="C287" s="77"/>
      <c r="D287" s="441"/>
      <c r="E287" s="616"/>
      <c r="F287" s="162"/>
    </row>
    <row r="288" spans="1:6">
      <c r="A288" s="143"/>
      <c r="B288" s="53"/>
      <c r="C288" s="77"/>
      <c r="D288" s="441"/>
      <c r="E288" s="616"/>
      <c r="F288" s="162"/>
    </row>
    <row r="289" spans="1:6">
      <c r="A289" s="143"/>
      <c r="B289" s="53"/>
      <c r="C289" s="77"/>
      <c r="D289" s="441"/>
      <c r="E289" s="616"/>
      <c r="F289" s="162"/>
    </row>
    <row r="290" spans="1:6">
      <c r="A290" s="143"/>
      <c r="B290" s="53"/>
      <c r="C290" s="77"/>
      <c r="D290" s="441"/>
      <c r="E290" s="616"/>
      <c r="F290" s="162"/>
    </row>
    <row r="291" spans="1:6">
      <c r="A291" s="143"/>
      <c r="B291" s="53"/>
      <c r="C291" s="77"/>
      <c r="D291" s="441"/>
      <c r="E291" s="616"/>
      <c r="F291" s="162"/>
    </row>
    <row r="292" spans="1:6">
      <c r="A292" s="143"/>
      <c r="B292" s="53"/>
      <c r="C292" s="77"/>
      <c r="D292" s="441"/>
      <c r="E292" s="616"/>
      <c r="F292" s="162"/>
    </row>
    <row r="293" spans="1:6">
      <c r="A293" s="143"/>
      <c r="B293" s="53"/>
      <c r="C293" s="77"/>
      <c r="D293" s="441"/>
      <c r="E293" s="616"/>
      <c r="F293" s="162"/>
    </row>
    <row r="294" spans="1:6">
      <c r="A294" s="143"/>
      <c r="B294" s="53"/>
      <c r="C294" s="77"/>
      <c r="D294" s="441"/>
      <c r="E294" s="616"/>
      <c r="F294" s="162"/>
    </row>
    <row r="295" spans="1:6">
      <c r="A295" s="143"/>
      <c r="B295" s="53"/>
      <c r="C295" s="77"/>
      <c r="D295" s="441"/>
      <c r="E295" s="616"/>
      <c r="F295" s="162"/>
    </row>
    <row r="296" spans="1:6">
      <c r="A296" s="143"/>
      <c r="B296" s="53"/>
      <c r="C296" s="77"/>
      <c r="D296" s="441"/>
      <c r="E296" s="616"/>
      <c r="F296" s="162"/>
    </row>
    <row r="297" spans="1:6">
      <c r="A297" s="143"/>
      <c r="B297" s="53"/>
      <c r="C297" s="77"/>
      <c r="D297" s="441"/>
      <c r="E297" s="616"/>
      <c r="F297" s="162"/>
    </row>
    <row r="298" spans="1:6">
      <c r="A298" s="143"/>
      <c r="B298" s="53"/>
      <c r="C298" s="77"/>
      <c r="D298" s="441"/>
      <c r="E298" s="616"/>
      <c r="F298" s="162"/>
    </row>
    <row r="299" spans="1:6">
      <c r="A299" s="143"/>
      <c r="B299" s="53"/>
      <c r="C299" s="77"/>
      <c r="D299" s="441"/>
      <c r="E299" s="616"/>
      <c r="F299" s="162"/>
    </row>
    <row r="300" spans="1:6">
      <c r="A300" s="143"/>
      <c r="B300" s="53"/>
      <c r="C300" s="77"/>
      <c r="D300" s="441"/>
      <c r="E300" s="616"/>
      <c r="F300" s="162"/>
    </row>
    <row r="301" spans="1:6">
      <c r="A301" s="143"/>
      <c r="B301" s="53"/>
      <c r="C301" s="77"/>
      <c r="D301" s="441"/>
      <c r="E301" s="616"/>
      <c r="F301" s="162"/>
    </row>
    <row r="302" spans="1:6">
      <c r="A302" s="143"/>
      <c r="B302" s="53"/>
      <c r="C302" s="77"/>
      <c r="D302" s="441"/>
      <c r="E302" s="616"/>
      <c r="F302" s="162"/>
    </row>
    <row r="303" spans="1:6">
      <c r="A303" s="143"/>
      <c r="B303" s="53"/>
      <c r="C303" s="77"/>
      <c r="D303" s="441"/>
      <c r="E303" s="616"/>
      <c r="F303" s="162"/>
    </row>
    <row r="304" spans="1:6">
      <c r="A304" s="143"/>
      <c r="B304" s="53"/>
      <c r="C304" s="77"/>
      <c r="D304" s="441"/>
      <c r="E304" s="616"/>
      <c r="F304" s="162"/>
    </row>
    <row r="305" spans="1:6">
      <c r="A305" s="143"/>
      <c r="B305" s="53"/>
      <c r="C305" s="77"/>
      <c r="D305" s="441"/>
      <c r="E305" s="616"/>
      <c r="F305" s="162"/>
    </row>
    <row r="306" spans="1:6">
      <c r="A306" s="143"/>
      <c r="B306" s="53"/>
      <c r="C306" s="77"/>
      <c r="D306" s="441"/>
      <c r="E306" s="616"/>
      <c r="F306" s="162"/>
    </row>
    <row r="307" spans="1:6">
      <c r="A307" s="143"/>
      <c r="B307" s="53"/>
      <c r="C307" s="77"/>
      <c r="D307" s="441"/>
      <c r="E307" s="616"/>
      <c r="F307" s="162"/>
    </row>
    <row r="308" spans="1:6">
      <c r="A308" s="143"/>
      <c r="B308" s="53"/>
      <c r="C308" s="77"/>
      <c r="D308" s="441"/>
      <c r="E308" s="616"/>
      <c r="F308" s="162"/>
    </row>
    <row r="309" spans="1:6">
      <c r="A309" s="143"/>
      <c r="B309" s="53"/>
      <c r="C309" s="77"/>
      <c r="D309" s="441"/>
      <c r="E309" s="616"/>
      <c r="F309" s="162"/>
    </row>
    <row r="310" spans="1:6">
      <c r="A310" s="143"/>
      <c r="B310" s="53"/>
      <c r="C310" s="77"/>
      <c r="D310" s="441"/>
      <c r="E310" s="616"/>
      <c r="F310" s="162"/>
    </row>
    <row r="311" spans="1:6">
      <c r="A311" s="143"/>
      <c r="B311" s="53"/>
      <c r="C311" s="77"/>
      <c r="D311" s="441"/>
      <c r="E311" s="616"/>
      <c r="F311" s="162"/>
    </row>
    <row r="312" spans="1:6">
      <c r="A312" s="143"/>
      <c r="B312" s="53"/>
      <c r="C312" s="77"/>
      <c r="D312" s="441"/>
      <c r="E312" s="616"/>
      <c r="F312" s="162"/>
    </row>
    <row r="313" spans="1:6">
      <c r="A313" s="143"/>
      <c r="B313" s="53"/>
      <c r="C313" s="77"/>
      <c r="D313" s="441"/>
      <c r="E313" s="616"/>
      <c r="F313" s="162"/>
    </row>
    <row r="314" spans="1:6">
      <c r="A314" s="143"/>
      <c r="B314" s="53"/>
      <c r="C314" s="77"/>
      <c r="D314" s="441"/>
      <c r="E314" s="616"/>
      <c r="F314" s="162"/>
    </row>
    <row r="315" spans="1:6">
      <c r="A315" s="143"/>
      <c r="B315" s="53"/>
      <c r="C315" s="77"/>
      <c r="D315" s="441"/>
      <c r="E315" s="616"/>
      <c r="F315" s="162"/>
    </row>
    <row r="316" spans="1:6">
      <c r="A316" s="143"/>
      <c r="B316" s="53"/>
      <c r="C316" s="77"/>
      <c r="D316" s="441"/>
      <c r="E316" s="616"/>
      <c r="F316" s="162"/>
    </row>
    <row r="317" spans="1:6">
      <c r="A317" s="143"/>
      <c r="B317" s="53"/>
      <c r="C317" s="77"/>
      <c r="D317" s="441"/>
      <c r="E317" s="616"/>
      <c r="F317" s="162"/>
    </row>
    <row r="318" spans="1:6">
      <c r="A318" s="143"/>
      <c r="B318" s="53"/>
      <c r="C318" s="77"/>
      <c r="D318" s="441"/>
      <c r="E318" s="616"/>
      <c r="F318" s="162"/>
    </row>
    <row r="319" spans="1:6">
      <c r="A319" s="143"/>
      <c r="B319" s="53"/>
      <c r="C319" s="77"/>
      <c r="D319" s="441"/>
      <c r="E319" s="616"/>
      <c r="F319" s="162"/>
    </row>
    <row r="320" spans="1:6">
      <c r="A320" s="143"/>
      <c r="B320" s="53"/>
      <c r="C320" s="77"/>
      <c r="D320" s="441"/>
      <c r="E320" s="616"/>
      <c r="F320" s="162"/>
    </row>
    <row r="321" spans="1:6">
      <c r="A321" s="143"/>
      <c r="B321" s="53"/>
      <c r="C321" s="77"/>
      <c r="D321" s="441"/>
      <c r="E321" s="616"/>
      <c r="F321" s="162"/>
    </row>
    <row r="322" spans="1:6">
      <c r="A322" s="143"/>
      <c r="B322" s="53"/>
      <c r="C322" s="77"/>
      <c r="D322" s="441"/>
      <c r="E322" s="616"/>
      <c r="F322" s="162"/>
    </row>
    <row r="323" spans="1:6">
      <c r="A323" s="143"/>
      <c r="B323" s="53"/>
      <c r="C323" s="77"/>
      <c r="D323" s="441"/>
      <c r="E323" s="616"/>
      <c r="F323" s="162"/>
    </row>
    <row r="324" spans="1:6">
      <c r="A324" s="143"/>
      <c r="B324" s="53"/>
      <c r="C324" s="77"/>
      <c r="D324" s="441"/>
      <c r="E324" s="616"/>
      <c r="F324" s="162"/>
    </row>
    <row r="325" spans="1:6">
      <c r="A325" s="143"/>
      <c r="B325" s="53"/>
      <c r="C325" s="77"/>
      <c r="D325" s="441"/>
      <c r="E325" s="616"/>
      <c r="F325" s="162"/>
    </row>
    <row r="326" spans="1:6">
      <c r="A326" s="143"/>
      <c r="B326" s="53"/>
      <c r="C326" s="77"/>
      <c r="D326" s="441"/>
      <c r="E326" s="616"/>
      <c r="F326" s="162"/>
    </row>
    <row r="327" spans="1:6">
      <c r="A327" s="143"/>
      <c r="B327" s="53"/>
      <c r="C327" s="77"/>
      <c r="D327" s="441"/>
      <c r="E327" s="616"/>
      <c r="F327" s="162"/>
    </row>
    <row r="328" spans="1:6">
      <c r="A328" s="143"/>
      <c r="B328" s="53"/>
      <c r="C328" s="77"/>
      <c r="D328" s="441"/>
      <c r="E328" s="616"/>
      <c r="F328" s="162"/>
    </row>
    <row r="329" spans="1:6">
      <c r="A329" s="143"/>
      <c r="B329" s="53"/>
      <c r="C329" s="77"/>
      <c r="D329" s="441"/>
      <c r="E329" s="616"/>
      <c r="F329" s="162"/>
    </row>
    <row r="330" spans="1:6">
      <c r="A330" s="143"/>
      <c r="B330" s="53"/>
      <c r="C330" s="77"/>
      <c r="D330" s="441"/>
      <c r="E330" s="616"/>
      <c r="F330" s="162"/>
    </row>
    <row r="331" spans="1:6">
      <c r="A331" s="143"/>
      <c r="B331" s="53"/>
      <c r="C331" s="77"/>
      <c r="D331" s="441"/>
      <c r="E331" s="616"/>
      <c r="F331" s="162"/>
    </row>
    <row r="332" spans="1:6">
      <c r="A332" s="143"/>
      <c r="B332" s="53"/>
      <c r="C332" s="77"/>
      <c r="D332" s="441"/>
      <c r="E332" s="616"/>
      <c r="F332" s="162"/>
    </row>
    <row r="333" spans="1:6">
      <c r="A333" s="143"/>
      <c r="B333" s="53"/>
      <c r="C333" s="77"/>
      <c r="D333" s="441"/>
      <c r="E333" s="616"/>
      <c r="F333" s="162"/>
    </row>
    <row r="334" spans="1:6">
      <c r="A334" s="143"/>
      <c r="B334" s="53"/>
      <c r="C334" s="77"/>
      <c r="D334" s="441"/>
      <c r="E334" s="616"/>
      <c r="F334" s="162"/>
    </row>
    <row r="335" spans="1:6">
      <c r="A335" s="143"/>
      <c r="B335" s="53"/>
      <c r="C335" s="77"/>
      <c r="D335" s="441"/>
      <c r="E335" s="616"/>
      <c r="F335" s="162"/>
    </row>
    <row r="336" spans="1:6">
      <c r="A336" s="143"/>
      <c r="B336" s="53"/>
      <c r="C336" s="77"/>
      <c r="D336" s="441"/>
      <c r="E336" s="616"/>
      <c r="F336" s="162"/>
    </row>
    <row r="337" spans="1:6">
      <c r="A337" s="143"/>
      <c r="B337" s="53"/>
      <c r="C337" s="77"/>
      <c r="D337" s="441"/>
      <c r="E337" s="616"/>
      <c r="F337" s="162"/>
    </row>
    <row r="338" spans="1:6">
      <c r="A338" s="143"/>
      <c r="B338" s="53"/>
      <c r="C338" s="77"/>
      <c r="D338" s="441"/>
      <c r="E338" s="616"/>
      <c r="F338" s="162"/>
    </row>
    <row r="339" spans="1:6">
      <c r="A339" s="143"/>
      <c r="B339" s="53"/>
      <c r="C339" s="77"/>
      <c r="D339" s="441"/>
      <c r="E339" s="616"/>
      <c r="F339" s="162"/>
    </row>
    <row r="340" spans="1:6">
      <c r="A340" s="143"/>
      <c r="B340" s="53"/>
      <c r="C340" s="77"/>
      <c r="D340" s="441"/>
      <c r="E340" s="616"/>
      <c r="F340" s="162"/>
    </row>
    <row r="341" spans="1:6">
      <c r="A341" s="143"/>
      <c r="B341" s="53"/>
      <c r="C341" s="77"/>
      <c r="D341" s="441"/>
      <c r="E341" s="616"/>
      <c r="F341" s="162"/>
    </row>
    <row r="342" spans="1:6">
      <c r="A342" s="143"/>
      <c r="B342" s="53"/>
      <c r="C342" s="77"/>
      <c r="D342" s="441"/>
      <c r="E342" s="616"/>
      <c r="F342" s="162"/>
    </row>
    <row r="343" spans="1:6">
      <c r="A343" s="143"/>
      <c r="B343" s="53"/>
      <c r="C343" s="77"/>
      <c r="D343" s="441"/>
      <c r="E343" s="616"/>
      <c r="F343" s="162"/>
    </row>
    <row r="344" spans="1:6">
      <c r="A344" s="143"/>
      <c r="B344" s="53"/>
      <c r="C344" s="77"/>
      <c r="D344" s="441"/>
      <c r="E344" s="616"/>
      <c r="F344" s="162"/>
    </row>
    <row r="345" spans="1:6">
      <c r="A345" s="143"/>
      <c r="B345" s="53"/>
      <c r="C345" s="77"/>
      <c r="D345" s="441"/>
      <c r="E345" s="616"/>
      <c r="F345" s="162"/>
    </row>
    <row r="346" spans="1:6">
      <c r="A346" s="143"/>
      <c r="B346" s="53"/>
      <c r="C346" s="77"/>
      <c r="D346" s="441"/>
      <c r="E346" s="616"/>
      <c r="F346" s="162"/>
    </row>
    <row r="347" spans="1:6">
      <c r="A347" s="143"/>
      <c r="B347" s="53"/>
      <c r="C347" s="77"/>
      <c r="D347" s="441"/>
      <c r="E347" s="616"/>
      <c r="F347" s="162"/>
    </row>
    <row r="348" spans="1:6">
      <c r="A348" s="143"/>
      <c r="B348" s="53"/>
      <c r="C348" s="77"/>
      <c r="D348" s="441"/>
      <c r="E348" s="616"/>
      <c r="F348" s="162"/>
    </row>
    <row r="349" spans="1:6">
      <c r="A349" s="143"/>
      <c r="B349" s="53"/>
      <c r="C349" s="77"/>
      <c r="D349" s="441"/>
      <c r="E349" s="616"/>
      <c r="F349" s="162"/>
    </row>
    <row r="350" spans="1:6">
      <c r="A350" s="143"/>
      <c r="B350" s="53"/>
      <c r="C350" s="77"/>
      <c r="D350" s="441"/>
      <c r="E350" s="616"/>
      <c r="F350" s="162"/>
    </row>
    <row r="351" spans="1:6">
      <c r="A351" s="143"/>
      <c r="B351" s="53"/>
      <c r="C351" s="77"/>
      <c r="D351" s="441"/>
      <c r="E351" s="616"/>
      <c r="F351" s="162"/>
    </row>
    <row r="352" spans="1:6">
      <c r="A352" s="143"/>
      <c r="B352" s="53"/>
      <c r="C352" s="77"/>
      <c r="D352" s="441"/>
      <c r="E352" s="616"/>
      <c r="F352" s="162"/>
    </row>
    <row r="353" spans="1:6">
      <c r="A353" s="143"/>
      <c r="B353" s="53"/>
      <c r="C353" s="77"/>
      <c r="D353" s="441"/>
      <c r="E353" s="616"/>
      <c r="F353" s="162"/>
    </row>
    <row r="354" spans="1:6">
      <c r="A354" s="143"/>
      <c r="B354" s="53"/>
      <c r="C354" s="77"/>
      <c r="D354" s="441"/>
      <c r="E354" s="616"/>
      <c r="F354" s="162"/>
    </row>
    <row r="355" spans="1:6">
      <c r="A355" s="143"/>
      <c r="B355" s="53"/>
      <c r="C355" s="77"/>
      <c r="D355" s="441"/>
      <c r="E355" s="616"/>
      <c r="F355" s="162"/>
    </row>
    <row r="356" spans="1:6">
      <c r="A356" s="143"/>
      <c r="B356" s="53"/>
      <c r="C356" s="77"/>
      <c r="D356" s="441"/>
      <c r="E356" s="616"/>
      <c r="F356" s="162"/>
    </row>
    <row r="357" spans="1:6">
      <c r="A357" s="143"/>
      <c r="B357" s="53"/>
      <c r="C357" s="77"/>
      <c r="D357" s="441"/>
      <c r="E357" s="616"/>
      <c r="F357" s="162"/>
    </row>
    <row r="358" spans="1:6">
      <c r="A358" s="143"/>
      <c r="B358" s="53"/>
      <c r="C358" s="77"/>
      <c r="D358" s="441"/>
      <c r="E358" s="616"/>
      <c r="F358" s="162"/>
    </row>
    <row r="359" spans="1:6">
      <c r="A359" s="143"/>
      <c r="B359" s="53"/>
      <c r="C359" s="77"/>
      <c r="D359" s="441"/>
      <c r="E359" s="616"/>
      <c r="F359" s="162"/>
    </row>
    <row r="360" spans="1:6">
      <c r="A360" s="143"/>
      <c r="B360" s="53"/>
      <c r="C360" s="77"/>
      <c r="D360" s="441"/>
      <c r="E360" s="616"/>
      <c r="F360" s="162"/>
    </row>
    <row r="361" spans="1:6">
      <c r="A361" s="143"/>
      <c r="B361" s="53"/>
      <c r="C361" s="77"/>
      <c r="D361" s="441"/>
      <c r="E361" s="616"/>
      <c r="F361" s="162"/>
    </row>
    <row r="362" spans="1:6">
      <c r="A362" s="143"/>
      <c r="B362" s="53"/>
      <c r="C362" s="77"/>
      <c r="D362" s="441"/>
      <c r="E362" s="616"/>
      <c r="F362" s="162"/>
    </row>
    <row r="363" spans="1:6">
      <c r="A363" s="143"/>
      <c r="B363" s="53"/>
      <c r="C363" s="77"/>
      <c r="D363" s="441"/>
      <c r="E363" s="616"/>
      <c r="F363" s="162"/>
    </row>
    <row r="364" spans="1:6">
      <c r="A364" s="143"/>
      <c r="B364" s="53"/>
      <c r="C364" s="77"/>
      <c r="D364" s="441"/>
      <c r="E364" s="616"/>
      <c r="F364" s="162"/>
    </row>
    <row r="365" spans="1:6">
      <c r="A365" s="143"/>
      <c r="B365" s="53"/>
      <c r="C365" s="77"/>
      <c r="D365" s="441"/>
      <c r="E365" s="616"/>
      <c r="F365" s="162"/>
    </row>
    <row r="366" spans="1:6">
      <c r="A366" s="143"/>
      <c r="B366" s="53"/>
      <c r="C366" s="77"/>
      <c r="D366" s="441"/>
      <c r="E366" s="616"/>
      <c r="F366" s="162"/>
    </row>
    <row r="367" spans="1:6">
      <c r="A367" s="143"/>
      <c r="B367" s="53"/>
      <c r="C367" s="77"/>
      <c r="D367" s="441"/>
      <c r="E367" s="616"/>
      <c r="F367" s="162"/>
    </row>
    <row r="368" spans="1:6">
      <c r="A368" s="143"/>
      <c r="B368" s="53"/>
      <c r="C368" s="77"/>
      <c r="D368" s="441"/>
      <c r="E368" s="616"/>
      <c r="F368" s="162"/>
    </row>
    <row r="369" spans="1:6">
      <c r="A369" s="143"/>
      <c r="B369" s="53"/>
      <c r="C369" s="77"/>
      <c r="D369" s="441"/>
      <c r="E369" s="616"/>
      <c r="F369" s="162"/>
    </row>
    <row r="370" spans="1:6">
      <c r="A370" s="143"/>
      <c r="B370" s="53"/>
      <c r="C370" s="77"/>
      <c r="D370" s="441"/>
      <c r="E370" s="616"/>
      <c r="F370" s="162"/>
    </row>
    <row r="371" spans="1:6">
      <c r="A371" s="143"/>
      <c r="B371" s="53"/>
      <c r="C371" s="77"/>
      <c r="D371" s="441"/>
      <c r="E371" s="616"/>
      <c r="F371" s="162"/>
    </row>
    <row r="372" spans="1:6">
      <c r="A372" s="143"/>
      <c r="B372" s="53"/>
      <c r="C372" s="77"/>
      <c r="D372" s="441"/>
      <c r="E372" s="616"/>
      <c r="F372" s="162"/>
    </row>
    <row r="373" spans="1:6">
      <c r="A373" s="143"/>
      <c r="B373" s="53"/>
      <c r="C373" s="77"/>
      <c r="D373" s="441"/>
      <c r="E373" s="616"/>
      <c r="F373" s="162"/>
    </row>
    <row r="374" spans="1:6">
      <c r="A374" s="143"/>
      <c r="B374" s="53"/>
      <c r="C374" s="77"/>
      <c r="D374" s="441"/>
      <c r="E374" s="616"/>
      <c r="F374" s="162"/>
    </row>
    <row r="375" spans="1:6">
      <c r="A375" s="143"/>
      <c r="B375" s="53"/>
      <c r="C375" s="77"/>
      <c r="D375" s="441"/>
      <c r="E375" s="616"/>
      <c r="F375" s="162"/>
    </row>
    <row r="376" spans="1:6">
      <c r="A376" s="143"/>
      <c r="B376" s="53"/>
      <c r="C376" s="77"/>
      <c r="D376" s="441"/>
      <c r="E376" s="616"/>
      <c r="F376" s="162"/>
    </row>
    <row r="377" spans="1:6">
      <c r="A377" s="143"/>
      <c r="B377" s="53"/>
      <c r="C377" s="77"/>
      <c r="D377" s="441"/>
      <c r="E377" s="616"/>
      <c r="F377" s="162"/>
    </row>
    <row r="378" spans="1:6">
      <c r="A378" s="143"/>
      <c r="B378" s="53"/>
      <c r="C378" s="77"/>
      <c r="D378" s="441"/>
      <c r="E378" s="616"/>
      <c r="F378" s="162"/>
    </row>
    <row r="379" spans="1:6">
      <c r="A379" s="143"/>
      <c r="B379" s="53"/>
      <c r="C379" s="77"/>
      <c r="D379" s="441"/>
      <c r="E379" s="616"/>
      <c r="F379" s="162"/>
    </row>
    <row r="380" spans="1:6">
      <c r="A380" s="143"/>
      <c r="B380" s="53"/>
      <c r="C380" s="77"/>
      <c r="D380" s="441"/>
      <c r="E380" s="616"/>
      <c r="F380" s="162"/>
    </row>
    <row r="381" spans="1:6">
      <c r="A381" s="143"/>
      <c r="B381" s="53"/>
      <c r="C381" s="77"/>
      <c r="D381" s="441"/>
      <c r="E381" s="616"/>
      <c r="F381" s="162"/>
    </row>
    <row r="382" spans="1:6">
      <c r="A382" s="143"/>
      <c r="B382" s="53"/>
      <c r="C382" s="77"/>
      <c r="D382" s="441"/>
      <c r="E382" s="616"/>
      <c r="F382" s="162"/>
    </row>
    <row r="383" spans="1:6">
      <c r="A383" s="143"/>
      <c r="B383" s="53"/>
      <c r="C383" s="77"/>
      <c r="D383" s="441"/>
      <c r="E383" s="616"/>
      <c r="F383" s="162"/>
    </row>
    <row r="384" spans="1:6">
      <c r="A384" s="143"/>
      <c r="B384" s="53"/>
      <c r="C384" s="77"/>
      <c r="D384" s="441"/>
      <c r="E384" s="616"/>
      <c r="F384" s="162"/>
    </row>
    <row r="385" spans="1:6">
      <c r="A385" s="143"/>
      <c r="B385" s="53"/>
      <c r="C385" s="77"/>
      <c r="D385" s="441"/>
      <c r="E385" s="616"/>
      <c r="F385" s="162"/>
    </row>
    <row r="386" spans="1:6">
      <c r="A386" s="143"/>
      <c r="B386" s="53"/>
      <c r="C386" s="77"/>
      <c r="D386" s="441"/>
      <c r="E386" s="616"/>
      <c r="F386" s="162"/>
    </row>
    <row r="387" spans="1:6">
      <c r="A387" s="143"/>
      <c r="B387" s="53"/>
      <c r="C387" s="77"/>
      <c r="D387" s="441"/>
      <c r="E387" s="616"/>
      <c r="F387" s="162"/>
    </row>
    <row r="388" spans="1:6">
      <c r="A388" s="143"/>
      <c r="B388" s="53"/>
      <c r="C388" s="77"/>
      <c r="D388" s="441"/>
      <c r="E388" s="616"/>
      <c r="F388" s="162"/>
    </row>
    <row r="389" spans="1:6">
      <c r="A389" s="143"/>
      <c r="B389" s="53"/>
      <c r="C389" s="77"/>
      <c r="D389" s="441"/>
      <c r="E389" s="616"/>
      <c r="F389" s="162"/>
    </row>
    <row r="390" spans="1:6">
      <c r="A390" s="143"/>
      <c r="B390" s="53"/>
      <c r="C390" s="77"/>
      <c r="D390" s="441"/>
      <c r="E390" s="616"/>
      <c r="F390" s="162"/>
    </row>
    <row r="391" spans="1:6">
      <c r="A391" s="143"/>
      <c r="B391" s="53"/>
      <c r="C391" s="77"/>
      <c r="D391" s="441"/>
      <c r="E391" s="616"/>
      <c r="F391" s="162"/>
    </row>
    <row r="392" spans="1:6">
      <c r="A392" s="143"/>
      <c r="B392" s="53"/>
      <c r="C392" s="77"/>
      <c r="D392" s="441"/>
      <c r="E392" s="616"/>
      <c r="F392" s="162"/>
    </row>
    <row r="393" spans="1:6">
      <c r="A393" s="143"/>
      <c r="B393" s="53"/>
      <c r="C393" s="77"/>
      <c r="D393" s="441"/>
      <c r="E393" s="616"/>
      <c r="F393" s="162"/>
    </row>
    <row r="394" spans="1:6">
      <c r="A394" s="143"/>
      <c r="B394" s="53"/>
      <c r="C394" s="77"/>
      <c r="D394" s="441"/>
      <c r="E394" s="616"/>
      <c r="F394" s="162"/>
    </row>
    <row r="395" spans="1:6">
      <c r="A395" s="143"/>
      <c r="B395" s="53"/>
      <c r="C395" s="77"/>
      <c r="D395" s="441"/>
      <c r="E395" s="616"/>
      <c r="F395" s="162"/>
    </row>
    <row r="396" spans="1:6">
      <c r="A396" s="143"/>
      <c r="B396" s="53"/>
      <c r="C396" s="77"/>
      <c r="D396" s="441"/>
      <c r="E396" s="616"/>
      <c r="F396" s="162"/>
    </row>
    <row r="397" spans="1:6">
      <c r="A397" s="143"/>
      <c r="B397" s="53"/>
      <c r="C397" s="77"/>
      <c r="D397" s="441"/>
      <c r="E397" s="616"/>
      <c r="F397" s="162"/>
    </row>
    <row r="398" spans="1:6">
      <c r="A398" s="143"/>
      <c r="B398" s="53"/>
      <c r="C398" s="77"/>
      <c r="D398" s="441"/>
      <c r="E398" s="616"/>
      <c r="F398" s="162"/>
    </row>
    <row r="399" spans="1:6">
      <c r="A399" s="143"/>
      <c r="B399" s="53"/>
      <c r="C399" s="77"/>
      <c r="D399" s="441"/>
      <c r="E399" s="616"/>
      <c r="F399" s="162"/>
    </row>
    <row r="400" spans="1:6">
      <c r="A400" s="143"/>
      <c r="B400" s="53"/>
      <c r="C400" s="77"/>
      <c r="D400" s="441"/>
      <c r="E400" s="616"/>
      <c r="F400" s="162"/>
    </row>
    <row r="401" spans="1:6">
      <c r="A401" s="143"/>
      <c r="B401" s="53"/>
      <c r="C401" s="77"/>
      <c r="D401" s="441"/>
      <c r="E401" s="616"/>
      <c r="F401" s="162"/>
    </row>
    <row r="402" spans="1:6">
      <c r="A402" s="143"/>
      <c r="B402" s="53"/>
      <c r="C402" s="77"/>
      <c r="D402" s="441"/>
      <c r="E402" s="616"/>
      <c r="F402" s="162"/>
    </row>
    <row r="403" spans="1:6">
      <c r="A403" s="143"/>
      <c r="B403" s="53"/>
      <c r="C403" s="77"/>
      <c r="D403" s="441"/>
      <c r="E403" s="616"/>
      <c r="F403" s="162"/>
    </row>
    <row r="404" spans="1:6">
      <c r="A404" s="143"/>
      <c r="B404" s="53"/>
    </row>
  </sheetData>
  <sheetProtection selectLockedCells="1"/>
  <sortState xmlns:xlrd2="http://schemas.microsoft.com/office/spreadsheetml/2017/richdata2" ref="H49:L93">
    <sortCondition ref="H49"/>
  </sortState>
  <phoneticPr fontId="18" type="noConversion"/>
  <conditionalFormatting sqref="B73 B83">
    <cfRule type="expression" dxfId="17" priority="5" stopIfTrue="1">
      <formula>$O73&gt;0</formula>
    </cfRule>
    <cfRule type="expression" dxfId="16" priority="6" stopIfTrue="1">
      <formula>#REF!=1</formula>
    </cfRule>
  </conditionalFormatting>
  <conditionalFormatting sqref="B75:B76 B78">
    <cfRule type="expression" dxfId="15" priority="23" stopIfTrue="1">
      <formula>#REF!&gt;0</formula>
    </cfRule>
    <cfRule type="expression" dxfId="14" priority="24" stopIfTrue="1">
      <formula>#REF!=1</formula>
    </cfRule>
  </conditionalFormatting>
  <conditionalFormatting sqref="B82">
    <cfRule type="expression" dxfId="13" priority="25" stopIfTrue="1">
      <formula>$O83&gt;0</formula>
    </cfRule>
    <cfRule type="expression" dxfId="12" priority="26" stopIfTrue="1">
      <formula>#REF!=1</formula>
    </cfRule>
  </conditionalFormatting>
  <conditionalFormatting sqref="B44:B45">
    <cfRule type="expression" dxfId="11" priority="1" stopIfTrue="1">
      <formula>$Q44&gt;0</formula>
    </cfRule>
    <cfRule type="expression" dxfId="10" priority="2" stopIfTrue="1">
      <formula>$K44=1</formula>
    </cfRule>
  </conditionalFormatting>
  <conditionalFormatting sqref="B46">
    <cfRule type="expression" dxfId="9" priority="3" stopIfTrue="1">
      <formula>$Q46&gt;0</formula>
    </cfRule>
    <cfRule type="expression" dxfId="8" priority="4" stopIfTrue="1">
      <formula>$K46=1</formula>
    </cfRule>
  </conditionalFormatting>
  <pageMargins left="0.78740157480314965" right="0.59055118110236227" top="0.86614173228346458" bottom="1.1811023622047245" header="0.31496062992125984" footer="0.51181102362204722"/>
  <pageSetup paperSize="9" orientation="portrait" horizontalDpi="300" verticalDpi="300" r:id="rId1"/>
  <headerFooter alignWithMargins="0">
    <oddHeader>&amp;L&amp;8&amp;F</oddHeader>
    <oddFooter>&amp;L&amp;"FuturaTEEMedCon,Običajno"&amp;9PROTIM RŽIŠNIK PERC d.o.o.,  Poslovna cona A 2,  4208 ŠENČUR,  SLOVENIJA
tel.: 04 279 18 00  fax: 04 279 18 25  e-mail:  protim@rzisnik-perc.si  url: www.protim.si&amp;R&amp;"FuturaTEEMedCon,Običajno"&amp;P/&amp;N</oddFooter>
  </headerFooter>
  <rowBreaks count="1" manualBreakCount="1">
    <brk id="47" max="5"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26</vt:i4>
      </vt:variant>
    </vt:vector>
  </HeadingPairs>
  <TitlesOfParts>
    <vt:vector size="41" baseType="lpstr">
      <vt:lpstr>SPREMNI LIST</vt:lpstr>
      <vt:lpstr>Splošno</vt:lpstr>
      <vt:lpstr>REKAPITULACIJA </vt:lpstr>
      <vt:lpstr>PREDDELA</vt:lpstr>
      <vt:lpstr>CESTA A_B</vt:lpstr>
      <vt:lpstr>CESTA_C1-C21</vt:lpstr>
      <vt:lpstr>METEORNA</vt:lpstr>
      <vt:lpstr>FEKALNA</vt:lpstr>
      <vt:lpstr>VODOVOD</vt:lpstr>
      <vt:lpstr>VODOVOD (2)</vt:lpstr>
      <vt:lpstr>JR-GRAD.DELA</vt:lpstr>
      <vt:lpstr>JR - MONT.DELA</vt:lpstr>
      <vt:lpstr>SN+NN</vt:lpstr>
      <vt:lpstr>TK-GRAD.DELA</vt:lpstr>
      <vt:lpstr>RAZNA DELA</vt:lpstr>
      <vt:lpstr>'CESTA A_B'!Print_Area</vt:lpstr>
      <vt:lpstr>'CESTA_C1-C21'!Print_Area</vt:lpstr>
      <vt:lpstr>FEKALNA!Print_Area</vt:lpstr>
      <vt:lpstr>'JR - MONT.DELA'!Print_Area</vt:lpstr>
      <vt:lpstr>'JR-GRAD.DELA'!Print_Area</vt:lpstr>
      <vt:lpstr>METEORNA!Print_Area</vt:lpstr>
      <vt:lpstr>PREDDELA!Print_Area</vt:lpstr>
      <vt:lpstr>'RAZNA DELA'!Print_Area</vt:lpstr>
      <vt:lpstr>'REKAPITULACIJA '!Print_Area</vt:lpstr>
      <vt:lpstr>'SN+NN'!Print_Area</vt:lpstr>
      <vt:lpstr>Splošno!Print_Area</vt:lpstr>
      <vt:lpstr>'SPREMNI LIST'!Print_Area</vt:lpstr>
      <vt:lpstr>'TK-GRAD.DELA'!Print_Area</vt:lpstr>
      <vt:lpstr>VODOVOD!Print_Area</vt:lpstr>
      <vt:lpstr>'VODOVOD (2)'!Print_Area</vt:lpstr>
      <vt:lpstr>'CESTA A_B'!Print_Titles</vt:lpstr>
      <vt:lpstr>'CESTA_C1-C21'!Print_Titles</vt:lpstr>
      <vt:lpstr>FEKALNA!Print_Titles</vt:lpstr>
      <vt:lpstr>'JR-GRAD.DELA'!Print_Titles</vt:lpstr>
      <vt:lpstr>METEORNA!Print_Titles</vt:lpstr>
      <vt:lpstr>PREDDELA!Print_Titles</vt:lpstr>
      <vt:lpstr>'RAZNA DELA'!Print_Titles</vt:lpstr>
      <vt:lpstr>'SN+NN'!Print_Titles</vt:lpstr>
      <vt:lpstr>'TK-GRAD.DELA'!Print_Titles</vt:lpstr>
      <vt:lpstr>VODOVOD!Print_Titles</vt:lpstr>
      <vt:lpstr>'VODOVOD (2)'!Print_Titles</vt:lpstr>
    </vt:vector>
  </TitlesOfParts>
  <Company>SCT d.d.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SCT Inženiring za podizvajalska dela</dc:creator>
  <cp:lastModifiedBy>Tina Primc</cp:lastModifiedBy>
  <cp:lastPrinted>2019-11-07T10:56:29Z</cp:lastPrinted>
  <dcterms:created xsi:type="dcterms:W3CDTF">2007-12-10T08:32:03Z</dcterms:created>
  <dcterms:modified xsi:type="dcterms:W3CDTF">2020-05-26T12:30:01Z</dcterms:modified>
</cp:coreProperties>
</file>